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Администрация\ГОДОВОЙ\Администрация\"/>
    </mc:Choice>
  </mc:AlternateContent>
  <bookViews>
    <workbookView xWindow="0" yWindow="0" windowWidth="16380" windowHeight="8190" tabRatio="50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Доходы!$F$65</definedName>
    <definedName name="LAST_CELL" localSheetId="2">Источники!$F$34</definedName>
    <definedName name="LAST_CELL" localSheetId="1">Расходы!$F$195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Доходы!$A$65</definedName>
    <definedName name="REND_1" localSheetId="2">Источники!$A$23</definedName>
    <definedName name="REND_1" localSheetId="1">Расходы!$A$196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 iterate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9" i="1" l="1"/>
  <c r="E26" i="3" l="1"/>
  <c r="E25" i="3" s="1"/>
  <c r="E24" i="3" s="1"/>
  <c r="D26" i="3"/>
  <c r="D25" i="3"/>
  <c r="D24" i="3" s="1"/>
  <c r="E22" i="3"/>
  <c r="E21" i="3" s="1"/>
  <c r="E20" i="3" s="1"/>
  <c r="D22" i="3"/>
  <c r="D21" i="3" s="1"/>
  <c r="D20" i="3" s="1"/>
  <c r="F18" i="3"/>
  <c r="D18" i="3"/>
  <c r="D12" i="3" s="1"/>
  <c r="F12" i="3"/>
  <c r="F194" i="2"/>
  <c r="F193" i="2"/>
  <c r="E193" i="2"/>
  <c r="D193" i="2"/>
  <c r="F192" i="2"/>
  <c r="E192" i="2"/>
  <c r="D192" i="2"/>
  <c r="E191" i="2"/>
  <c r="D191" i="2"/>
  <c r="F191" i="2" s="1"/>
  <c r="F190" i="2"/>
  <c r="E189" i="2"/>
  <c r="F188" i="2"/>
  <c r="E187" i="2"/>
  <c r="D187" i="2"/>
  <c r="E186" i="2"/>
  <c r="F180" i="2"/>
  <c r="F179" i="2"/>
  <c r="F178" i="2"/>
  <c r="F177" i="2"/>
  <c r="F176" i="2"/>
  <c r="F175" i="2"/>
  <c r="F174" i="2"/>
  <c r="E173" i="2"/>
  <c r="D173" i="2"/>
  <c r="F173" i="2" s="1"/>
  <c r="F172" i="2"/>
  <c r="E171" i="2"/>
  <c r="D171" i="2"/>
  <c r="E170" i="2"/>
  <c r="E169" i="2"/>
  <c r="E168" i="2"/>
  <c r="E167" i="2" s="1"/>
  <c r="E166" i="2" s="1"/>
  <c r="E165" i="2" s="1"/>
  <c r="F164" i="2"/>
  <c r="F163" i="2"/>
  <c r="E163" i="2"/>
  <c r="E162" i="2" s="1"/>
  <c r="F156" i="2"/>
  <c r="E155" i="2"/>
  <c r="F152" i="2"/>
  <c r="F151" i="2"/>
  <c r="F150" i="2"/>
  <c r="F149" i="2"/>
  <c r="F148" i="2"/>
  <c r="E147" i="2"/>
  <c r="D147" i="2"/>
  <c r="E146" i="2"/>
  <c r="E145" i="2"/>
  <c r="F144" i="2"/>
  <c r="F143" i="2"/>
  <c r="E143" i="2"/>
  <c r="D143" i="2"/>
  <c r="E142" i="2"/>
  <c r="E141" i="2" s="1"/>
  <c r="D142" i="2"/>
  <c r="F142" i="2" s="1"/>
  <c r="D141" i="2"/>
  <c r="F141" i="2" s="1"/>
  <c r="F140" i="2"/>
  <c r="E139" i="2"/>
  <c r="E138" i="2" s="1"/>
  <c r="E137" i="2" s="1"/>
  <c r="D139" i="2"/>
  <c r="F133" i="2"/>
  <c r="F132" i="2"/>
  <c r="E132" i="2"/>
  <c r="D132" i="2"/>
  <c r="F131" i="2"/>
  <c r="E131" i="2"/>
  <c r="D131" i="2"/>
  <c r="E130" i="2"/>
  <c r="E129" i="2" s="1"/>
  <c r="E128" i="2" s="1"/>
  <c r="E127" i="2" s="1"/>
  <c r="D130" i="2"/>
  <c r="F130" i="2" s="1"/>
  <c r="D129" i="2"/>
  <c r="E124" i="2"/>
  <c r="D124" i="2"/>
  <c r="E123" i="2"/>
  <c r="E122" i="2" s="1"/>
  <c r="D123" i="2"/>
  <c r="D122" i="2" s="1"/>
  <c r="D121" i="2" s="1"/>
  <c r="D120" i="2" s="1"/>
  <c r="D119" i="2" s="1"/>
  <c r="E121" i="2"/>
  <c r="E120" i="2" s="1"/>
  <c r="E119" i="2"/>
  <c r="F118" i="2"/>
  <c r="E117" i="2"/>
  <c r="E116" i="2" s="1"/>
  <c r="E115" i="2" s="1"/>
  <c r="E114" i="2" s="1"/>
  <c r="D117" i="2"/>
  <c r="F117" i="2" s="1"/>
  <c r="D116" i="2"/>
  <c r="F113" i="2"/>
  <c r="F112" i="2"/>
  <c r="E112" i="2"/>
  <c r="D112" i="2"/>
  <c r="E111" i="2"/>
  <c r="E110" i="2" s="1"/>
  <c r="E109" i="2" s="1"/>
  <c r="E108" i="2" s="1"/>
  <c r="D111" i="2"/>
  <c r="F111" i="2" s="1"/>
  <c r="D110" i="2"/>
  <c r="E107" i="2"/>
  <c r="F105" i="2"/>
  <c r="F104" i="2"/>
  <c r="F103" i="2"/>
  <c r="F102" i="2"/>
  <c r="F101" i="2"/>
  <c r="F100" i="2"/>
  <c r="E99" i="2"/>
  <c r="E98" i="2" s="1"/>
  <c r="E97" i="2" s="1"/>
  <c r="E96" i="2" s="1"/>
  <c r="D99" i="2"/>
  <c r="F99" i="2" s="1"/>
  <c r="D98" i="2"/>
  <c r="E95" i="2"/>
  <c r="E94" i="2" s="1"/>
  <c r="E93" i="2" s="1"/>
  <c r="F92" i="2"/>
  <c r="F91" i="2"/>
  <c r="E90" i="2"/>
  <c r="D90" i="2"/>
  <c r="E89" i="2"/>
  <c r="E88" i="2"/>
  <c r="E87" i="2"/>
  <c r="E86" i="2" s="1"/>
  <c r="E85" i="2" s="1"/>
  <c r="E84" i="2" s="1"/>
  <c r="F83" i="2"/>
  <c r="F82" i="2"/>
  <c r="E82" i="2"/>
  <c r="D82" i="2"/>
  <c r="E81" i="2"/>
  <c r="E80" i="2" s="1"/>
  <c r="E79" i="2" s="1"/>
  <c r="E78" i="2" s="1"/>
  <c r="D81" i="2"/>
  <c r="F81" i="2" s="1"/>
  <c r="D80" i="2"/>
  <c r="F77" i="2"/>
  <c r="F76" i="2"/>
  <c r="E76" i="2"/>
  <c r="E75" i="2" s="1"/>
  <c r="F71" i="2"/>
  <c r="E70" i="2"/>
  <c r="E69" i="2" s="1"/>
  <c r="E68" i="2" s="1"/>
  <c r="D70" i="2"/>
  <c r="D69" i="2"/>
  <c r="F67" i="2"/>
  <c r="F66" i="2"/>
  <c r="E66" i="2"/>
  <c r="D66" i="2"/>
  <c r="D65" i="2" s="1"/>
  <c r="D64" i="2" s="1"/>
  <c r="F64" i="2" s="1"/>
  <c r="F65" i="2"/>
  <c r="E65" i="2"/>
  <c r="E64" i="2"/>
  <c r="F62" i="2"/>
  <c r="F61" i="2"/>
  <c r="F60" i="2"/>
  <c r="F59" i="2"/>
  <c r="F58" i="2"/>
  <c r="F56" i="2"/>
  <c r="F55" i="2"/>
  <c r="E54" i="2"/>
  <c r="E53" i="2" s="1"/>
  <c r="E52" i="2" s="1"/>
  <c r="E51" i="2" s="1"/>
  <c r="D54" i="2"/>
  <c r="F54" i="2" s="1"/>
  <c r="D53" i="2"/>
  <c r="E50" i="2"/>
  <c r="F48" i="2"/>
  <c r="F47" i="2"/>
  <c r="D47" i="2"/>
  <c r="F46" i="2"/>
  <c r="D46" i="2"/>
  <c r="D45" i="2" s="1"/>
  <c r="E41" i="2"/>
  <c r="E40" i="2" s="1"/>
  <c r="E39" i="2" s="1"/>
  <c r="E38" i="2" s="1"/>
  <c r="E37" i="2" s="1"/>
  <c r="D41" i="2"/>
  <c r="D40" i="2" s="1"/>
  <c r="D39" i="2" s="1"/>
  <c r="D38" i="2" s="1"/>
  <c r="D37" i="2" s="1"/>
  <c r="F36" i="2"/>
  <c r="F35" i="2"/>
  <c r="F34" i="2"/>
  <c r="F33" i="2"/>
  <c r="F32" i="2"/>
  <c r="F31" i="2"/>
  <c r="F30" i="2"/>
  <c r="F29" i="2"/>
  <c r="E28" i="2"/>
  <c r="D28" i="2"/>
  <c r="E27" i="2"/>
  <c r="E26" i="2"/>
  <c r="F25" i="2"/>
  <c r="F24" i="2"/>
  <c r="F23" i="2"/>
  <c r="E22" i="2"/>
  <c r="E21" i="2" s="1"/>
  <c r="E20" i="2" s="1"/>
  <c r="E19" i="2" s="1"/>
  <c r="E18" i="2" s="1"/>
  <c r="E17" i="2" s="1"/>
  <c r="D22" i="2"/>
  <c r="F74" i="1"/>
  <c r="E73" i="1"/>
  <c r="E72" i="1" s="1"/>
  <c r="D73" i="1"/>
  <c r="F71" i="1"/>
  <c r="F70" i="1"/>
  <c r="E70" i="1"/>
  <c r="D70" i="1"/>
  <c r="D69" i="1" s="1"/>
  <c r="F69" i="1" s="1"/>
  <c r="E69" i="1"/>
  <c r="F68" i="1"/>
  <c r="F67" i="1"/>
  <c r="E67" i="1"/>
  <c r="E64" i="1" s="1"/>
  <c r="D67" i="1"/>
  <c r="F66" i="1"/>
  <c r="F65" i="1"/>
  <c r="F64" i="1"/>
  <c r="D64" i="1"/>
  <c r="F63" i="1"/>
  <c r="F62" i="1"/>
  <c r="E62" i="1"/>
  <c r="D62" i="1"/>
  <c r="F61" i="1"/>
  <c r="F60" i="1"/>
  <c r="E60" i="1"/>
  <c r="D60" i="1"/>
  <c r="D59" i="1" s="1"/>
  <c r="E59" i="1"/>
  <c r="E58" i="1" s="1"/>
  <c r="E57" i="1" s="1"/>
  <c r="F56" i="1"/>
  <c r="E55" i="1"/>
  <c r="E54" i="1" s="1"/>
  <c r="D55" i="1"/>
  <c r="F55" i="1" s="1"/>
  <c r="F53" i="1"/>
  <c r="F52" i="1"/>
  <c r="E52" i="1"/>
  <c r="D52" i="1"/>
  <c r="D51" i="1" s="1"/>
  <c r="E51" i="1"/>
  <c r="E50" i="1" s="1"/>
  <c r="D50" i="1"/>
  <c r="F50" i="1" s="1"/>
  <c r="F48" i="1"/>
  <c r="E47" i="1"/>
  <c r="D47" i="1"/>
  <c r="F47" i="1" s="1"/>
  <c r="E46" i="1"/>
  <c r="F45" i="1"/>
  <c r="E44" i="1"/>
  <c r="E43" i="1" s="1"/>
  <c r="E42" i="1" s="1"/>
  <c r="D44" i="1"/>
  <c r="D43" i="1" s="1"/>
  <c r="F41" i="1"/>
  <c r="E40" i="1"/>
  <c r="D40" i="1"/>
  <c r="F40" i="1" s="1"/>
  <c r="F39" i="1"/>
  <c r="D38" i="1"/>
  <c r="F38" i="1" s="1"/>
  <c r="E37" i="1"/>
  <c r="F36" i="1"/>
  <c r="E35" i="1"/>
  <c r="F35" i="1" s="1"/>
  <c r="D35" i="1"/>
  <c r="F33" i="1"/>
  <c r="E32" i="1"/>
  <c r="E31" i="1" s="1"/>
  <c r="D32" i="1"/>
  <c r="F32" i="1" s="1"/>
  <c r="F27" i="1"/>
  <c r="F26" i="1"/>
  <c r="F25" i="1"/>
  <c r="E24" i="1"/>
  <c r="E23" i="1" s="1"/>
  <c r="D24" i="1"/>
  <c r="D23" i="1"/>
  <c r="F43" i="1" l="1"/>
  <c r="E22" i="1"/>
  <c r="E20" i="1" s="1"/>
  <c r="F28" i="2"/>
  <c r="D27" i="2"/>
  <c r="E74" i="2"/>
  <c r="F75" i="2"/>
  <c r="F80" i="2"/>
  <c r="D79" i="2"/>
  <c r="F98" i="2"/>
  <c r="D97" i="2"/>
  <c r="F110" i="2"/>
  <c r="D109" i="2"/>
  <c r="F116" i="2"/>
  <c r="D115" i="2"/>
  <c r="F129" i="2"/>
  <c r="D128" i="2"/>
  <c r="F171" i="2"/>
  <c r="D170" i="2"/>
  <c r="E185" i="2"/>
  <c r="E184" i="2" s="1"/>
  <c r="E183" i="2" s="1"/>
  <c r="E182" i="2" s="1"/>
  <c r="E181" i="2" s="1"/>
  <c r="F189" i="2"/>
  <c r="F24" i="1"/>
  <c r="D31" i="1"/>
  <c r="F31" i="1" s="1"/>
  <c r="E34" i="1"/>
  <c r="D42" i="1"/>
  <c r="F42" i="1" s="1"/>
  <c r="F44" i="1"/>
  <c r="F51" i="1"/>
  <c r="F59" i="1"/>
  <c r="F73" i="1"/>
  <c r="D72" i="1"/>
  <c r="F72" i="1" s="1"/>
  <c r="E49" i="2"/>
  <c r="E16" i="2" s="1"/>
  <c r="F139" i="2"/>
  <c r="D138" i="2"/>
  <c r="F23" i="1"/>
  <c r="D54" i="1"/>
  <c r="F54" i="1" s="1"/>
  <c r="F69" i="2"/>
  <c r="D68" i="2"/>
  <c r="E106" i="2"/>
  <c r="F147" i="2"/>
  <c r="D146" i="2"/>
  <c r="E154" i="2"/>
  <c r="F155" i="2"/>
  <c r="F22" i="2"/>
  <c r="D21" i="2"/>
  <c r="D58" i="1"/>
  <c r="F90" i="2"/>
  <c r="D89" i="2"/>
  <c r="F187" i="2"/>
  <c r="D186" i="2"/>
  <c r="D37" i="1"/>
  <c r="D46" i="1"/>
  <c r="F46" i="1" s="1"/>
  <c r="D44" i="2"/>
  <c r="F45" i="2"/>
  <c r="F53" i="2"/>
  <c r="D52" i="2"/>
  <c r="E63" i="2"/>
  <c r="E57" i="2" s="1"/>
  <c r="F70" i="2"/>
  <c r="E161" i="2"/>
  <c r="F162" i="2"/>
  <c r="E19" i="3"/>
  <c r="E18" i="3" s="1"/>
  <c r="E12" i="3" s="1"/>
  <c r="E160" i="2" l="1"/>
  <c r="F161" i="2"/>
  <c r="E73" i="2"/>
  <c r="F74" i="2"/>
  <c r="F186" i="2"/>
  <c r="D185" i="2"/>
  <c r="F58" i="1"/>
  <c r="D57" i="1"/>
  <c r="F57" i="1" s="1"/>
  <c r="F154" i="2"/>
  <c r="E153" i="2"/>
  <c r="F68" i="2"/>
  <c r="D63" i="2"/>
  <c r="F138" i="2"/>
  <c r="D137" i="2"/>
  <c r="F128" i="2"/>
  <c r="D127" i="2"/>
  <c r="F109" i="2"/>
  <c r="F79" i="2"/>
  <c r="D78" i="2"/>
  <c r="F78" i="2" s="1"/>
  <c r="F27" i="2"/>
  <c r="D26" i="2"/>
  <c r="F26" i="2" s="1"/>
  <c r="D34" i="1"/>
  <c r="F34" i="1" s="1"/>
  <c r="F37" i="1"/>
  <c r="D43" i="2"/>
  <c r="F43" i="2" s="1"/>
  <c r="F44" i="2"/>
  <c r="D20" i="2"/>
  <c r="F21" i="2"/>
  <c r="F146" i="2"/>
  <c r="D145" i="2"/>
  <c r="F145" i="2" s="1"/>
  <c r="F52" i="2"/>
  <c r="D51" i="2"/>
  <c r="F89" i="2"/>
  <c r="D88" i="2"/>
  <c r="F170" i="2"/>
  <c r="D169" i="2"/>
  <c r="F115" i="2"/>
  <c r="D114" i="2"/>
  <c r="F114" i="2" s="1"/>
  <c r="F97" i="2"/>
  <c r="D96" i="2"/>
  <c r="D136" i="2" l="1"/>
  <c r="F137" i="2"/>
  <c r="D87" i="2"/>
  <c r="F88" i="2"/>
  <c r="D108" i="2"/>
  <c r="D95" i="2"/>
  <c r="F96" i="2"/>
  <c r="D168" i="2"/>
  <c r="F169" i="2"/>
  <c r="D50" i="2"/>
  <c r="F51" i="2"/>
  <c r="F127" i="2"/>
  <c r="F63" i="2"/>
  <c r="D57" i="2"/>
  <c r="F57" i="2" s="1"/>
  <c r="D22" i="1"/>
  <c r="E159" i="2"/>
  <c r="F160" i="2"/>
  <c r="F153" i="2"/>
  <c r="E136" i="2"/>
  <c r="E135" i="2" s="1"/>
  <c r="E134" i="2" s="1"/>
  <c r="E126" i="2" s="1"/>
  <c r="D184" i="2"/>
  <c r="F185" i="2"/>
  <c r="E72" i="2"/>
  <c r="F72" i="2" s="1"/>
  <c r="F73" i="2"/>
  <c r="D19" i="2"/>
  <c r="F20" i="2"/>
  <c r="F50" i="2" l="1"/>
  <c r="D49" i="2"/>
  <c r="F49" i="2" s="1"/>
  <c r="F95" i="2"/>
  <c r="D94" i="2"/>
  <c r="F22" i="1"/>
  <c r="D20" i="1"/>
  <c r="F20" i="1" s="1"/>
  <c r="F168" i="2"/>
  <c r="D167" i="2"/>
  <c r="F87" i="2"/>
  <c r="D86" i="2"/>
  <c r="F19" i="2"/>
  <c r="D18" i="2"/>
  <c r="F184" i="2"/>
  <c r="D183" i="2"/>
  <c r="E158" i="2"/>
  <c r="F159" i="2"/>
  <c r="D107" i="2"/>
  <c r="F108" i="2"/>
  <c r="F136" i="2"/>
  <c r="D135" i="2"/>
  <c r="F183" i="2" l="1"/>
  <c r="D182" i="2"/>
  <c r="F86" i="2"/>
  <c r="D85" i="2"/>
  <c r="F107" i="2"/>
  <c r="D106" i="2"/>
  <c r="F106" i="2" s="1"/>
  <c r="F135" i="2"/>
  <c r="D134" i="2"/>
  <c r="F18" i="2"/>
  <c r="D17" i="2"/>
  <c r="F167" i="2"/>
  <c r="D166" i="2"/>
  <c r="F94" i="2"/>
  <c r="D93" i="2"/>
  <c r="F93" i="2" s="1"/>
  <c r="E157" i="2"/>
  <c r="F158" i="2"/>
  <c r="F166" i="2" l="1"/>
  <c r="D165" i="2"/>
  <c r="F165" i="2" s="1"/>
  <c r="F134" i="2"/>
  <c r="D126" i="2"/>
  <c r="F126" i="2" s="1"/>
  <c r="F85" i="2"/>
  <c r="D84" i="2"/>
  <c r="F84" i="2" s="1"/>
  <c r="F157" i="2"/>
  <c r="E15" i="2"/>
  <c r="E13" i="2" s="1"/>
  <c r="D16" i="2"/>
  <c r="F17" i="2"/>
  <c r="F182" i="2"/>
  <c r="D181" i="2"/>
  <c r="F181" i="2" s="1"/>
  <c r="D15" i="2" l="1"/>
  <c r="F16" i="2"/>
  <c r="F15" i="2" l="1"/>
  <c r="D13" i="2"/>
  <c r="F13" i="2" s="1"/>
</calcChain>
</file>

<file path=xl/sharedStrings.xml><?xml version="1.0" encoding="utf-8"?>
<sst xmlns="http://schemas.openxmlformats.org/spreadsheetml/2006/main" count="890" uniqueCount="489">
  <si>
    <t xml:space="preserve">                                                                                                                                                                       (в ред. Приказа Минфина России от 19.12.2014 № 157н)</t>
  </si>
  <si>
    <t>ОТЧЕТ ОБ ИСПОЛНЕНИИ БЮДЖЕТА</t>
  </si>
  <si>
    <t>КОДЫ</t>
  </si>
  <si>
    <t xml:space="preserve">  Форма по ОКУД</t>
  </si>
  <si>
    <t>0503117</t>
  </si>
  <si>
    <t>на 01 января 2024 года</t>
  </si>
  <si>
    <t xml:space="preserve">                   Дата</t>
  </si>
  <si>
    <t>01.01.2024</t>
  </si>
  <si>
    <t>951</t>
  </si>
  <si>
    <t xml:space="preserve">             по ОКПО</t>
  </si>
  <si>
    <t>04227166</t>
  </si>
  <si>
    <t>Наименование финансового органа</t>
  </si>
  <si>
    <t>Администрация Владимировского сельского поселения</t>
  </si>
  <si>
    <t xml:space="preserve">    Глава по БК</t>
  </si>
  <si>
    <t>Наименование публично-правового образования</t>
  </si>
  <si>
    <t>Муниципальное образование "Владимировское сельское поселение"</t>
  </si>
  <si>
    <t>по ОКТМО</t>
  </si>
  <si>
    <t>60626410</t>
  </si>
  <si>
    <t>Периодичность: годовая</t>
  </si>
  <si>
    <t>10</t>
  </si>
  <si>
    <t>Единица измерения: руб.</t>
  </si>
  <si>
    <t xml:space="preserve">             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</si>
  <si>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</si>
  <si>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</si>
  <si>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</si>
  <si>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</si>
  <si>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</si>
  <si>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</si>
  <si>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</si>
  <si>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</si>
  <si>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</si>
  <si>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</si>
  <si>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</si>
  <si>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</si>
  <si>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</si>
  <si>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</si>
  <si>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</si>
  <si>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</si>
  <si>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</si>
  <si>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</si>
  <si>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</si>
  <si>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</si>
  <si>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</si>
  <si>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</si>
  <si>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</si>
  <si>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</si>
  <si>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</si>
  <si>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</si>
  <si>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</si>
  <si>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</si>
  <si>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</si>
  <si>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</si>
  <si>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</si>
  <si>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</si>
  <si>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</si>
  <si>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000 10102140010000110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</si>
  <si>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</si>
  <si>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</si>
  <si>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</si>
  <si>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</si>
  <si>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</si>
  <si>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</si>
  <si>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</si>
  <si>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</si>
  <si>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</si>
  <si>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</si>
  <si>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</si>
  <si>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</si>
  <si>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</si>
  <si>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</si>
  <si>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</si>
  <si>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</si>
  <si>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</si>
  <si>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</si>
  <si>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</si>
  <si>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</si>
  <si>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</si>
  <si>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</si>
  <si>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</si>
  <si>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</si>
  <si>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</si>
  <si>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</si>
  <si>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</si>
  <si>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</si>
  <si>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</si>
  <si>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</si>
  <si>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</si>
  <si>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</si>
  <si>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</si>
  <si>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</si>
  <si>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</si>
  <si>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</si>
  <si>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</si>
  <si>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</si>
  <si>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</si>
  <si>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</si>
  <si>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</si>
  <si>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</si>
  <si>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</si>
  <si>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</si>
  <si>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</si>
  <si>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</si>
  <si>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</si>
  <si>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</si>
  <si>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</si>
  <si>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</si>
  <si>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</si>
  <si>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</si>
  <si>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</si>
  <si>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</si>
  <si>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</si>
  <si>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</si>
  <si>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</si>
  <si>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</si>
  <si>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</si>
  <si>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</si>
  <si>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 xml:space="preserve">Дотации бюджетам сельских поселений на поддержку мер по обеспечению сбалансированности бюджетов 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</si>
  <si>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</si>
  <si>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</si>
  <si>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</si>
  <si>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</si>
  <si>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</si>
  <si>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</si>
  <si>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</si>
  <si>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</si>
  <si>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</si>
  <si>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</si>
  <si>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</si>
  <si>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</si>
  <si>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</si>
  <si>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</si>
  <si>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</si>
  <si>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</si>
  <si>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</si>
  <si>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</si>
  <si>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</si>
  <si>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</si>
  <si>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</si>
  <si>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</si>
  <si>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</si>
  <si>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</si>
  <si>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</si>
  <si>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</si>
  <si>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</si>
  <si>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</si>
  <si>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</si>
  <si>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</si>
  <si>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</si>
  <si>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</si>
  <si>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</si>
  <si>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</si>
  <si>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Владимировского сельского поселения "Управление муниципальными финансами"</t>
  </si>
  <si>
    <t xml:space="preserve">951 0104 0100000000 000 </t>
  </si>
  <si>
    <t>Подпрограмма "Нормативно-методическое обеспечение и организация бюджетного процесса"</t>
  </si>
  <si>
    <t xml:space="preserve">951 0104 0120000000 000 </t>
  </si>
  <si>
    <t>Расходы на выплаты по оплате труда работников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</si>
  <si>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</si>
  <si>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</si>
  <si>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</si>
  <si>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</si>
  <si>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</si>
  <si>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</si>
  <si>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</si>
  <si>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</si>
  <si>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</si>
  <si>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</si>
  <si>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</si>
  <si>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</si>
  <si>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</si>
  <si>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</si>
  <si>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</si>
  <si>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</si>
  <si>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</si>
  <si>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</si>
  <si>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</si>
  <si>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</si>
  <si>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</si>
  <si>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Непрограммные расходы органа местного самоуправления Владимировского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</si>
  <si>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</si>
  <si>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</si>
  <si>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</si>
  <si>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расходам в рамках непрограммных расходов органа  местного самоуправления Владимировского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</si>
  <si>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</si>
  <si>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</si>
  <si>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</si>
  <si>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</si>
  <si>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</si>
  <si>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</si>
  <si>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</si>
  <si>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</si>
  <si>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на финансирование расходов, связанных с передачей осуществления части полномочий органом местного самоуправления муниципального образования «Владимировское сельское поселение» органам местного самоуправления муниципального образования Красносулинский район»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</si>
  <si>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</si>
  <si>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</si>
  <si>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</si>
  <si>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</si>
  <si>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</si>
  <si>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</si>
  <si>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</si>
  <si>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</si>
  <si>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</si>
  <si>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Владимировского сельского поселения на финансовое обеспечение непредвиденных расходов в рамках непрограммных расходов органа местного самоуправления Владимировского сельского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</si>
  <si>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</si>
  <si>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</si>
  <si>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</si>
  <si>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</si>
  <si>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</si>
  <si>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</si>
  <si>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</si>
  <si>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</si>
  <si>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</si>
  <si>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</si>
  <si>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</si>
  <si>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</si>
  <si>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</si>
  <si>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</si>
  <si>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</si>
  <si>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</si>
  <si>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</si>
  <si>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</si>
  <si>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Муниципальная программа Владимировского сельского поселения «Муниципальная политика»</t>
  </si>
  <si>
    <t xml:space="preserve">951 0113 0200000000 000 </t>
  </si>
  <si>
    <t>Подпрограмма «Развитие муниципального управления и муниципальной службы в Владимировском сельском поселении, дополнительное профессиональное образование лиц,  занятых в системе местного самоуправления»</t>
  </si>
  <si>
    <t xml:space="preserve">951 0113 0210000000 000 </t>
  </si>
  <si>
    <t>Взносы в Ассоциацию "Совет муниципальных образований Ростовской области" в рамках подпрограммы «Развитие муниципального управления и муниципальной службы в 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</si>
  <si>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951 0113 0210020280 000 </t>
  </si>
  <si>
    <t xml:space="preserve">951 0113 0210020280 800 </t>
  </si>
  <si>
    <t xml:space="preserve">951 0113 0210020280 850 </t>
  </si>
  <si>
    <t>Уплата иных платежей</t>
  </si>
  <si>
    <t xml:space="preserve">951 0113 0210020280 853 </t>
  </si>
  <si>
    <t>Подпрограмма «Обеспечение реализации муниципальной программы Владимировского сельского поселения «Муниципальная политика»</t>
  </si>
  <si>
    <t xml:space="preserve">951 0113 0220000000 000 </t>
  </si>
  <si>
    <t>Мероприятия по официальной публикации нормативно-правовых актов Владимировского сельского поселения, проектов и иных информационных материалов в средствах массовой информации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"Муниципальная политика"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</si>
  <si>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</si>
  <si>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</si>
  <si>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</si>
  <si>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</si>
  <si>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Мероприятия по обеспечению доступа населения к информации о деятельности Администрации Владимировского сельского поселения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«Муниципальная политика»</t>
  </si>
  <si>
    <t xml:space="preserve">951 0113 0220020250 000 </t>
  </si>
  <si>
    <t xml:space="preserve">951 0113 0220020250 200 </t>
  </si>
  <si>
    <t xml:space="preserve">951 0113 0220020250 240 </t>
  </si>
  <si>
    <t xml:space="preserve">951 0113 0220020250 244 </t>
  </si>
  <si>
    <t>Муниципальная программа Владимировского сельского поселения "Обеспечение пожарной безопасности и безопасности людей на водных объектах, профилактика терроризма и экстремизма"</t>
  </si>
  <si>
    <t xml:space="preserve">951 0113 0300000000 000 </t>
  </si>
  <si>
    <t>Подпрограмма "Профилактика терроризма и экстремизма"</t>
  </si>
  <si>
    <t xml:space="preserve">951 0113 0320000000 000 </t>
  </si>
  <si>
    <t>Мероприятия по повышению уровня антитеррористической защищенности населения и информационно-пропагандистского противодействия экстремизму на территории поселения в рамках подпрограммы «Профилактика терроризма и экстремизма» муниципальной программы Владимировского сельского поселения «Обеспечение пожарной безопасности и безопасности людей на водных объектах, профилактика терроризма и экстремизма»</t>
  </si>
  <si>
    <t xml:space="preserve">951 0113 0320020040 000 </t>
  </si>
  <si>
    <t xml:space="preserve">951 0113 0320020040 200 </t>
  </si>
  <si>
    <t xml:space="preserve">951 0113 0320020040 240 </t>
  </si>
  <si>
    <t xml:space="preserve">951 0113 0320020040 244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</si>
  <si>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</si>
  <si>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</si>
  <si>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Владимировского сельского поселения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</si>
  <si>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951 0113 9990020260 000 </t>
  </si>
  <si>
    <t xml:space="preserve">951 0113 9990020260 200 </t>
  </si>
  <si>
    <t xml:space="preserve">951 0113 9990020260 240 </t>
  </si>
  <si>
    <t xml:space="preserve">951 0113 9990020260 244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</si>
  <si>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</si>
  <si>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</si>
  <si>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</si>
  <si>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</si>
  <si>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</si>
  <si>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</si>
  <si>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</si>
  <si>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</si>
  <si>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</si>
  <si>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</si>
  <si>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</si>
  <si>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</si>
  <si>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</si>
  <si>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</si>
  <si>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</si>
  <si>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</si>
  <si>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</si>
  <si>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>Подпрограмма "Пожарная безопасность"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</si>
  <si>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</si>
  <si>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Владимировского сельского поселения "Обеспечение пожарной безопасности и безопасности людей на водных объектах, профилактика терроризма и экстремизма"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</si>
  <si>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</si>
  <si>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</si>
  <si>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</si>
  <si>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</si>
  <si>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водных объектах»</t>
  </si>
  <si>
    <t xml:space="preserve">951 0310 0330000000 000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</si>
  <si>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Владимировского сельского поселения "Обеспечение пожарной безопасности и безопасности людей на водных объектах, профилактика терроризма и экстремизма"</t>
  </si>
  <si>
    <t xml:space="preserve">951 0310 0330020050 000 </t>
  </si>
  <si>
    <t xml:space="preserve">951 0310 0330020050 200 </t>
  </si>
  <si>
    <t xml:space="preserve">951 0310 0330020050 240 </t>
  </si>
  <si>
    <t xml:space="preserve">951 0310 0330020050 244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</si>
  <si>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</si>
  <si>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</si>
  <si>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</si>
  <si>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</si>
  <si>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Владимировского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</si>
  <si>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</si>
  <si>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Владимировского сельского поселения»</t>
  </si>
  <si>
    <t xml:space="preserve">951 0409 0410000000 000 </t>
  </si>
  <si>
    <t>Мероприятия на ремонт и содержание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</si>
  <si>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</si>
  <si>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</si>
  <si>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</si>
  <si>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</si>
  <si>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Подпрограмма «Повышение безопасности дорожного движения на территории Владимировского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</si>
  <si>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</si>
  <si>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</si>
  <si>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951 0409 0420020070 000 </t>
  </si>
  <si>
    <t xml:space="preserve">951 0409 0420020070 200 </t>
  </si>
  <si>
    <t xml:space="preserve">951 0409 0420020070 240 </t>
  </si>
  <si>
    <t xml:space="preserve">951 0409 0420020070 244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</si>
  <si>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</si>
  <si>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</si>
  <si>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</si>
  <si>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</si>
  <si>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Владимировского сельского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</si>
  <si>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951 0412 9990020330 000 </t>
  </si>
  <si>
    <t xml:space="preserve">951 0412 9990020330 200 </t>
  </si>
  <si>
    <t xml:space="preserve">951 0412 9990020330 240 </t>
  </si>
  <si>
    <t xml:space="preserve">951 0412 9990020330 244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</si>
  <si>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</si>
  <si>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</si>
  <si>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</si>
  <si>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</si>
  <si>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Владимировского сельского поселения «Благоустройство территории и жилищно-коммунальное хозяйство»</t>
  </si>
  <si>
    <t xml:space="preserve">951 0502 0500000000 000 </t>
  </si>
  <si>
    <t>Подпрограмма «Развитие жилищно-коммунального хозяйства Владимировского сельского поселения»</t>
  </si>
  <si>
    <t xml:space="preserve">951 0502 0510000000 000 </t>
  </si>
  <si>
    <t>Мероприятия по строительству и реконструкции объектов газификации в рамках подпрограммы "Развитие жилищно-коммунального хозяйства Владимировского сельского поселения" муниципальной программы Владимировского сельского поселения "Благоустройство территории и жилищно-коммунальное хозяйство"</t>
  </si>
  <si>
    <t xml:space="preserve">951 0502 0510020240 000 </t>
  </si>
  <si>
    <t xml:space="preserve">951 0502 0510020240 200 </t>
  </si>
  <si>
    <t xml:space="preserve">951 0502 0510020240 240 </t>
  </si>
  <si>
    <t xml:space="preserve">951 0502 0510020240 244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</si>
  <si>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</si>
  <si>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</si>
  <si>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</si>
  <si>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Владимировского сельского поселения»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</si>
  <si>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</si>
  <si>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</si>
  <si>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</si>
  <si>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</si>
  <si>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</si>
  <si>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951 0503 0520020090 247 </t>
  </si>
  <si>
    <t>Мероприятия по техническому обслуживанию линий уличного освещения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</si>
  <si>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</si>
  <si>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</si>
  <si>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</si>
  <si>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</si>
  <si>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</si>
  <si>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</si>
  <si>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</si>
  <si>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</si>
  <si>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</si>
  <si>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"Благоустройство территории Владимировского сельского поселения" муниципальной программы Владимировского сельского поселения " Благоустройство территории и жилищно-коммунальное хозяйство"</t>
  </si>
  <si>
    <t xml:space="preserve">951 0503 0520020220 000 </t>
  </si>
  <si>
    <t xml:space="preserve">951 0503 0520020220 200 </t>
  </si>
  <si>
    <t xml:space="preserve">951 0503 0520020220 240 </t>
  </si>
  <si>
    <t xml:space="preserve">951 0503 0520020220 244 </t>
  </si>
  <si>
    <t>Реализация направления расходов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</si>
  <si>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951 0503 0520099990 000 </t>
  </si>
  <si>
    <t xml:space="preserve">951 0503 0520099990 800 </t>
  </si>
  <si>
    <t xml:space="preserve">951 0503 0520099990 850 </t>
  </si>
  <si>
    <t xml:space="preserve">951 0503 0520099990 852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</si>
  <si>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</si>
  <si>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</si>
  <si>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</si>
  <si>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</si>
  <si>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</si>
  <si>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951 0705 0210000000 000 </t>
  </si>
  <si>
    <t>Мероприятия по обеспечению дополнительного профессионального образования лиц, замещающих выборные муниципальные должности, муниципальных служащих в рамках  подпрограммы «Развитие муниципального управления и муниципальной службы в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</si>
  <si>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</si>
  <si>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</si>
  <si>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</si>
  <si>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</si>
  <si>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</si>
  <si>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</si>
  <si>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</si>
  <si>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</si>
  <si>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Владимировского сельского поселения «Развитие культуры, физической культуры и спорта»</t>
  </si>
  <si>
    <t xml:space="preserve">951 0801 0600000000 000 </t>
  </si>
  <si>
    <t>Подпрограмма «Развитие культурно-досуговой деятельности»</t>
  </si>
  <si>
    <t xml:space="preserve">951 0801 0620000000 000 </t>
  </si>
  <si>
    <t>Расходы на обеспечение деятельности (оказание услуг) муниципальных учреждений Владимировского сельского поселения в рамках подпрограммы «Развитие культурно-досуговой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</si>
  <si>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951 0801 0620000590 000 </t>
  </si>
  <si>
    <t>Предоставление субсидий бюджетным, автономным учреждениям и иным некоммерческим организациям</t>
  </si>
  <si>
    <t xml:space="preserve">951 0801 0620000590 600 </t>
  </si>
  <si>
    <t>Субсидии бюджетным учреждениям</t>
  </si>
  <si>
    <t xml:space="preserve">951 0801 0620000590 610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</si>
  <si>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</si>
  <si>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951 0801 0620000590 611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</si>
  <si>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</si>
  <si>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</si>
  <si>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</si>
  <si>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</si>
  <si>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</si>
  <si>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Владимировского сельского поселения, имеющих право на получение единовременной выплаты  при увольнении и на получение государственной пенсии за выслугу лет»</t>
  </si>
  <si>
    <t xml:space="preserve">951 1001 0230000000 000 </t>
  </si>
  <si>
    <t>Расходы на социальную поддержку лиц, замещающих выборные муниципальные должности, муниципальных служащих в рамках подпрограммы «Социальная поддержка лиц из числа муниципальных служащих Владимировского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Владимировского сельского поселения «Муниципальная политика»</t>
  </si>
  <si>
    <t xml:space="preserve">951 1001 0230011020 000 </t>
  </si>
  <si>
    <t>Социальное обеспечение и иные выплаты населению</t>
  </si>
  <si>
    <t xml:space="preserve">951 1001 0230011020 300 </t>
  </si>
  <si>
    <t>Публичные нормативные социальные выплаты гражданам</t>
  </si>
  <si>
    <t xml:space="preserve">951 1001 0230011020 310 </t>
  </si>
  <si>
    <t>Иные пенсии, социальные доплаты к пенсиям</t>
  </si>
  <si>
    <t xml:space="preserve">951 1001 0230011020 312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</si>
  <si>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</si>
  <si>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</si>
  <si>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</si>
  <si>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</si>
  <si>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951 1102 0600000000 000 </t>
  </si>
  <si>
    <t>Подпрограмма «Развитие спортивной и физкультурно-оздоровительной деятельности»</t>
  </si>
  <si>
    <t xml:space="preserve">951 1102 0610000000 000 </t>
  </si>
  <si>
    <t>Мероприятия по развитию физической культуры и спорта Владимировского сельского поселения в рамках подпрограммы «Развитие спортивной и физкультурно-оздоровительной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</si>
  <si>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951 1102 0610020140 000 </t>
  </si>
  <si>
    <t xml:space="preserve">951 1102 0610020140 200 </t>
  </si>
  <si>
    <t xml:space="preserve">951 1102 0610020140 240 </t>
  </si>
  <si>
    <t xml:space="preserve">951 1102 0610020140 244 </t>
  </si>
  <si>
    <t xml:space="preserve">951 1102 0610020140 300 </t>
  </si>
  <si>
    <t>Премии и гранты</t>
  </si>
  <si>
    <t xml:space="preserve">951 1102 0610020140 350 </t>
  </si>
  <si>
    <t>Мероприятия по развитию материальной и спортивной базы Владимировского сельского поселения в рамках подпрограммы «Развитие спортивной и физкультурно-оздоровительной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</si>
  <si>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951 1102 0610020160 000 </t>
  </si>
  <si>
    <t xml:space="preserve">951 1102 0610020160 200 </t>
  </si>
  <si>
    <t xml:space="preserve">951 1102 0610020160 240 </t>
  </si>
  <si>
    <t xml:space="preserve">951 1102 0610020160 244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</si>
  <si>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</si>
  <si>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</si>
  <si>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</si>
  <si>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</si>
  <si>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</si>
  <si>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</si>
  <si>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</si>
  <si>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</si>
  <si>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</si>
  <si>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</si>
  <si>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</si>
  <si>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</si>
  <si>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</si>
  <si>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</si>
  <si>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</si>
  <si>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951 01 00 00 00 00 0000 000</t>
  </si>
  <si>
    <t>Изменение остатков средств на счетах по учету средств бюджета</t>
  </si>
  <si>
    <t>951 01 05 00 00 00 0000 000</t>
  </si>
  <si>
    <t>увеличение остатков средств, всего</t>
  </si>
  <si>
    <t>710</t>
  </si>
  <si>
    <t>951 01 05 00 00 00 0000 500</t>
  </si>
  <si>
    <t>увеличение прочих остатков средств</t>
  </si>
  <si>
    <t>951 01 05 02 00 00 0000 500</t>
  </si>
  <si>
    <t>увеличение прочих остатков денежных средств</t>
  </si>
  <si>
    <t>951 01 05 02 01 00 0000 510</t>
  </si>
  <si>
    <t>Увеличение прочих остатков денежных средств бюджетов сельских поселений</t>
  </si>
  <si>
    <t>951 01 05 02 01 10 0000 510</t>
  </si>
  <si>
    <t>уменьшение остатков средств, всего</t>
  </si>
  <si>
    <t>720</t>
  </si>
  <si>
    <t>951 01 05 00 00 00 0000 600</t>
  </si>
  <si>
    <t>уменьшение прочих остатков средств</t>
  </si>
  <si>
    <t>951 01 05 02 00 00 0000 600</t>
  </si>
  <si>
    <t>уменьшение прочих остатков средств денежных средств</t>
  </si>
  <si>
    <t>951 01 05 02 01 00 0000 610</t>
  </si>
  <si>
    <t>Уменьшение прочих остатков денежных средств бюджетов сельских поселений</t>
  </si>
  <si>
    <t>951 01 05 02 01 10 0000 610</t>
  </si>
  <si>
    <t xml:space="preserve">Руководитель    </t>
  </si>
  <si>
    <t>_______________                       А.А.Изварин</t>
  </si>
  <si>
    <t xml:space="preserve">                                                                       (подпись)                      (расшифровка подписи)              </t>
  </si>
  <si>
    <t>Руководитель финансово-   __________________         _________________________</t>
  </si>
  <si>
    <t>Т.А. Шубина</t>
  </si>
  <si>
    <t>экономической службы             (подпись)                              (расшифровка подписи)</t>
  </si>
  <si>
    <t>Главный бухгалтер ________________   _______________________</t>
  </si>
  <si>
    <t>Д.В. Самохина</t>
  </si>
  <si>
    <t xml:space="preserve">                                       (подпись)                (расшифровка подписи)</t>
  </si>
  <si>
    <t>23 января 2024  г.</t>
  </si>
  <si>
    <t>Доходы/EXPORT_SRC_KIND</t>
  </si>
  <si>
    <t>ПОС</t>
  </si>
  <si>
    <t>Доходы/FORM_CODE</t>
  </si>
  <si>
    <t>117</t>
  </si>
  <si>
    <t>Доходы/REG_DATE</t>
  </si>
  <si>
    <t>01.01.2022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</si>
  <si>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</si>
  <si>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</si>
  <si>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</si>
  <si>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</si>
  <si>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</si>
  <si>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</si>
  <si>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</si>
  <si>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</si>
  <si>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C:\243\117M01.txt</t>
  </si>
  <si>
    <t>Доходы/EXPORT_SRC_CODE</t>
  </si>
  <si>
    <t>058018-02</t>
  </si>
  <si>
    <t>Доходы/PERIOD</t>
  </si>
  <si>
    <t>Прочие доходы от компенсации затрат бюджетов сельских поселений</t>
  </si>
  <si>
    <t>000 11302990000000130</t>
  </si>
  <si>
    <t>000 11302995100000130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</si>
</sst>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/mm/yyyy&quot; г.&quot;"/>
    <numFmt numFmtId="165" formatCode="?"/>
    <numFmt numFmtId="166" formatCode="#"/>
    <numFmt numFmtId="167" formatCode="_-* #,##0.00_р_._-;\-* #,##0.00_р_._-;_-* \-??_р_._-;_-@_-"/>
  </numFmts>
  <fonts count="10">
    <font>
      <sz val="10"/>
      <name val="Arial"/>
      <charset val="1"/>
    </font>
    <font>
      <sz val="8"/>
      <name val="Arial Cyr"/>
      <charset val="1"/>
    </font>
    <font>
      <b/>
      <sz val="11"/>
      <name val="Arial Cyr"/>
      <charset val="1"/>
    </font>
    <font>
      <sz val="10"/>
      <name val="Times New Roman"/>
      <family val="1"/>
      <charset val="204"/>
    </font>
    <font>
      <sz val="10"/>
      <name val="Arial Cyr"/>
      <charset val="1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  <charset val="1"/>
    </font>
    <font>
      <b/>
      <sz val="11"/>
      <name val="Times New Roman"/>
      <family val="1"/>
      <charset val="204"/>
    </font>
    <font>
      <sz val="1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>
      <alignment horizontal="right"/>
    </xf>
    <xf numFmtId="49" fontId="3" fillId="0" borderId="2" xfId="0" applyNumberFormat="1" applyFont="1" applyBorder="1" applyAlignment="1" applyProtection="1">
      <alignment horizontal="center"/>
    </xf>
    <xf numFmtId="49" fontId="3" fillId="0" borderId="3" xfId="0" applyNumberFormat="1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3" fillId="0" borderId="4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>
      <alignment horizontal="left"/>
    </xf>
    <xf numFmtId="49" fontId="3" fillId="0" borderId="7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3" fillId="0" borderId="1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49" fontId="3" fillId="0" borderId="13" xfId="0" applyNumberFormat="1" applyFont="1" applyBorder="1" applyAlignment="1" applyProtection="1">
      <alignment horizontal="center" vertical="center"/>
    </xf>
    <xf numFmtId="49" fontId="3" fillId="0" borderId="14" xfId="0" applyNumberFormat="1" applyFont="1" applyBorder="1" applyAlignment="1" applyProtection="1">
      <alignment horizontal="center" vertical="center"/>
    </xf>
    <xf numFmtId="49" fontId="6" fillId="0" borderId="15" xfId="0" applyNumberFormat="1" applyFont="1" applyBorder="1" applyAlignment="1" applyProtection="1">
      <alignment horizontal="left" wrapText="1"/>
    </xf>
    <xf numFmtId="49" fontId="6" fillId="0" borderId="16" xfId="0" applyNumberFormat="1" applyFont="1" applyBorder="1" applyAlignment="1" applyProtection="1">
      <alignment horizontal="center" wrapText="1"/>
    </xf>
    <xf numFmtId="49" fontId="6" fillId="0" borderId="17" xfId="0" applyNumberFormat="1" applyFont="1" applyBorder="1" applyAlignment="1" applyProtection="1">
      <alignment horizontal="center"/>
    </xf>
    <xf numFmtId="4" fontId="6" fillId="0" borderId="18" xfId="0" applyNumberFormat="1" applyFont="1" applyBorder="1" applyAlignment="1" applyProtection="1">
      <alignment horizontal="right"/>
    </xf>
    <xf numFmtId="49" fontId="6" fillId="0" borderId="19" xfId="0" applyNumberFormat="1" applyFont="1" applyBorder="1" applyAlignment="1" applyProtection="1">
      <alignment horizontal="left" wrapText="1"/>
    </xf>
    <xf numFmtId="49" fontId="6" fillId="0" borderId="20" xfId="0" applyNumberFormat="1" applyFont="1" applyBorder="1" applyAlignment="1" applyProtection="1">
      <alignment horizontal="center" wrapText="1"/>
    </xf>
    <xf numFmtId="49" fontId="6" fillId="0" borderId="21" xfId="0" applyNumberFormat="1" applyFont="1" applyBorder="1" applyAlignment="1" applyProtection="1">
      <alignment horizontal="center"/>
    </xf>
    <xf numFmtId="4" fontId="6" fillId="0" borderId="22" xfId="0" applyNumberFormat="1" applyFont="1" applyBorder="1" applyAlignment="1" applyProtection="1">
      <alignment horizontal="right"/>
    </xf>
    <xf numFmtId="4" fontId="6" fillId="0" borderId="23" xfId="0" applyNumberFormat="1" applyFont="1" applyBorder="1" applyAlignment="1" applyProtection="1">
      <alignment horizontal="right"/>
    </xf>
    <xf numFmtId="49" fontId="6" fillId="0" borderId="24" xfId="0" applyNumberFormat="1" applyFont="1" applyBorder="1" applyAlignment="1" applyProtection="1">
      <alignment horizontal="left" wrapText="1"/>
    </xf>
    <xf numFmtId="49" fontId="6" fillId="0" borderId="25" xfId="0" applyNumberFormat="1" applyFont="1" applyBorder="1" applyAlignment="1" applyProtection="1">
      <alignment horizontal="center" wrapText="1"/>
    </xf>
    <xf numFmtId="49" fontId="6" fillId="0" borderId="26" xfId="0" applyNumberFormat="1" applyFont="1" applyBorder="1" applyAlignment="1" applyProtection="1">
      <alignment horizontal="center"/>
    </xf>
    <xf numFmtId="4" fontId="6" fillId="0" borderId="27" xfId="0" applyNumberFormat="1" applyFont="1" applyBorder="1" applyAlignment="1" applyProtection="1">
      <alignment horizontal="right"/>
    </xf>
    <xf numFmtId="4" fontId="6" fillId="0" borderId="28" xfId="0" applyNumberFormat="1" applyFont="1" applyBorder="1" applyAlignment="1" applyProtection="1">
      <alignment horizontal="right"/>
    </xf>
    <xf numFmtId="165" fontId="6" fillId="0" borderId="24" xfId="0" applyNumberFormat="1" applyFont="1" applyBorder="1" applyAlignment="1" applyProtection="1">
      <alignment horizontal="left" wrapText="1"/>
    </xf>
    <xf numFmtId="49" fontId="7" fillId="0" borderId="24" xfId="0" applyNumberFormat="1" applyFont="1" applyBorder="1" applyAlignment="1" applyProtection="1">
      <alignment horizontal="left" wrapText="1"/>
    </xf>
    <xf numFmtId="49" fontId="7" fillId="0" borderId="26" xfId="0" applyNumberFormat="1" applyFont="1" applyBorder="1" applyAlignment="1" applyProtection="1">
      <alignment horizontal="center"/>
    </xf>
    <xf numFmtId="4" fontId="6" fillId="0" borderId="29" xfId="0" applyNumberFormat="1" applyFont="1" applyBorder="1" applyAlignment="1" applyProtection="1">
      <alignment horizontal="right"/>
    </xf>
    <xf numFmtId="0" fontId="1" fillId="0" borderId="30" xfId="0" applyFont="1" applyBorder="1" applyAlignment="1" applyProtection="1">
      <alignment horizontal="left"/>
    </xf>
    <xf numFmtId="0" fontId="1" fillId="0" borderId="31" xfId="0" applyFont="1" applyBorder="1" applyAlignment="1" applyProtection="1">
      <alignment horizontal="center"/>
    </xf>
    <xf numFmtId="49" fontId="1" fillId="0" borderId="31" xfId="0" applyNumberFormat="1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/>
    <xf numFmtId="0" fontId="4" fillId="0" borderId="0" xfId="0" applyFont="1" applyBorder="1" applyAlignment="1" applyProtection="1"/>
    <xf numFmtId="49" fontId="4" fillId="0" borderId="0" xfId="0" applyNumberFormat="1" applyFont="1" applyBorder="1" applyAlignment="1" applyProtection="1"/>
    <xf numFmtId="0" fontId="3" fillId="0" borderId="35" xfId="0" applyFont="1" applyBorder="1" applyAlignment="1" applyProtection="1">
      <alignment vertical="center" wrapText="1"/>
    </xf>
    <xf numFmtId="49" fontId="3" fillId="0" borderId="35" xfId="0" applyNumberFormat="1" applyFont="1" applyBorder="1" applyAlignment="1" applyProtection="1">
      <alignment horizontal="center" vertical="center" wrapText="1"/>
    </xf>
    <xf numFmtId="49" fontId="3" fillId="0" borderId="36" xfId="0" applyNumberFormat="1" applyFont="1" applyBorder="1" applyAlignment="1" applyProtection="1">
      <alignment vertical="center"/>
    </xf>
    <xf numFmtId="0" fontId="3" fillId="0" borderId="26" xfId="0" applyFont="1" applyBorder="1" applyAlignment="1" applyProtection="1">
      <alignment vertical="center" wrapText="1"/>
    </xf>
    <xf numFmtId="49" fontId="3" fillId="0" borderId="26" xfId="0" applyNumberFormat="1" applyFont="1" applyBorder="1" applyAlignment="1" applyProtection="1">
      <alignment horizontal="center" vertical="center" wrapText="1"/>
    </xf>
    <xf numFmtId="49" fontId="3" fillId="0" borderId="28" xfId="0" applyNumberFormat="1" applyFont="1" applyBorder="1" applyAlignment="1" applyProtection="1">
      <alignment vertical="center"/>
    </xf>
    <xf numFmtId="49" fontId="3" fillId="0" borderId="12" xfId="0" applyNumberFormat="1" applyFont="1" applyBorder="1" applyAlignment="1" applyProtection="1">
      <alignment horizontal="center" vertical="center"/>
    </xf>
    <xf numFmtId="49" fontId="5" fillId="0" borderId="24" xfId="0" applyNumberFormat="1" applyFont="1" applyBorder="1" applyAlignment="1" applyProtection="1">
      <alignment horizontal="left" wrapText="1"/>
    </xf>
    <xf numFmtId="49" fontId="5" fillId="0" borderId="37" xfId="0" applyNumberFormat="1" applyFont="1" applyBorder="1" applyAlignment="1" applyProtection="1">
      <alignment horizontal="center" wrapText="1"/>
    </xf>
    <xf numFmtId="49" fontId="5" fillId="0" borderId="26" xfId="0" applyNumberFormat="1" applyFont="1" applyBorder="1" applyAlignment="1" applyProtection="1">
      <alignment horizontal="center"/>
    </xf>
    <xf numFmtId="4" fontId="5" fillId="0" borderId="27" xfId="0" applyNumberFormat="1" applyFont="1" applyBorder="1" applyAlignment="1" applyProtection="1">
      <alignment horizontal="right"/>
    </xf>
    <xf numFmtId="4" fontId="5" fillId="0" borderId="28" xfId="0" applyNumberFormat="1" applyFont="1" applyBorder="1" applyAlignment="1" applyProtection="1">
      <alignment horizontal="right"/>
    </xf>
    <xf numFmtId="0" fontId="3" fillId="0" borderId="19" xfId="0" applyFont="1" applyBorder="1" applyAlignment="1" applyProtection="1"/>
    <xf numFmtId="0" fontId="3" fillId="0" borderId="20" xfId="0" applyFont="1" applyBorder="1" applyAlignment="1" applyProtection="1"/>
    <xf numFmtId="0" fontId="3" fillId="0" borderId="21" xfId="0" applyFont="1" applyBorder="1" applyAlignment="1" applyProtection="1">
      <alignment horizontal="center"/>
    </xf>
    <xf numFmtId="0" fontId="3" fillId="0" borderId="22" xfId="0" applyFont="1" applyBorder="1" applyAlignment="1" applyProtection="1">
      <alignment horizontal="right"/>
    </xf>
    <xf numFmtId="0" fontId="3" fillId="0" borderId="22" xfId="0" applyFont="1" applyBorder="1" applyAlignment="1" applyProtection="1"/>
    <xf numFmtId="0" fontId="3" fillId="0" borderId="23" xfId="0" applyFont="1" applyBorder="1" applyAlignment="1" applyProtection="1"/>
    <xf numFmtId="49" fontId="3" fillId="0" borderId="15" xfId="0" applyNumberFormat="1" applyFont="1" applyBorder="1" applyAlignment="1" applyProtection="1">
      <alignment horizontal="left" wrapText="1"/>
    </xf>
    <xf numFmtId="49" fontId="3" fillId="0" borderId="38" xfId="0" applyNumberFormat="1" applyFont="1" applyBorder="1" applyAlignment="1" applyProtection="1">
      <alignment horizontal="center" wrapText="1"/>
    </xf>
    <xf numFmtId="49" fontId="3" fillId="0" borderId="17" xfId="0" applyNumberFormat="1" applyFont="1" applyBorder="1" applyAlignment="1" applyProtection="1">
      <alignment horizontal="center"/>
    </xf>
    <xf numFmtId="4" fontId="3" fillId="0" borderId="18" xfId="0" applyNumberFormat="1" applyFont="1" applyBorder="1" applyAlignment="1" applyProtection="1">
      <alignment horizontal="right"/>
    </xf>
    <xf numFmtId="4" fontId="3" fillId="0" borderId="29" xfId="0" applyNumberFormat="1" applyFont="1" applyBorder="1" applyAlignment="1" applyProtection="1">
      <alignment horizontal="right"/>
    </xf>
    <xf numFmtId="165" fontId="3" fillId="0" borderId="15" xfId="0" applyNumberFormat="1" applyFont="1" applyBorder="1" applyAlignment="1" applyProtection="1">
      <alignment horizontal="left" wrapText="1"/>
    </xf>
    <xf numFmtId="4" fontId="3" fillId="0" borderId="17" xfId="0" applyNumberFormat="1" applyFont="1" applyBorder="1" applyAlignment="1" applyProtection="1">
      <alignment horizontal="right"/>
    </xf>
    <xf numFmtId="49" fontId="9" fillId="0" borderId="15" xfId="0" applyNumberFormat="1" applyFont="1" applyBorder="1" applyAlignment="1" applyProtection="1">
      <alignment horizontal="left" wrapText="1"/>
    </xf>
    <xf numFmtId="49" fontId="9" fillId="0" borderId="38" xfId="0" applyNumberFormat="1" applyFont="1" applyBorder="1" applyAlignment="1" applyProtection="1">
      <alignment horizontal="center" wrapText="1"/>
    </xf>
    <xf numFmtId="49" fontId="9" fillId="0" borderId="17" xfId="0" applyNumberFormat="1" applyFont="1" applyBorder="1" applyAlignment="1" applyProtection="1">
      <alignment horizontal="center"/>
    </xf>
    <xf numFmtId="166" fontId="9" fillId="0" borderId="15" xfId="0" applyNumberFormat="1" applyFont="1" applyBorder="1" applyAlignment="1" applyProtection="1">
      <alignment horizontal="left" wrapText="1"/>
    </xf>
    <xf numFmtId="4" fontId="9" fillId="0" borderId="18" xfId="0" applyNumberFormat="1" applyFont="1" applyBorder="1" applyAlignment="1" applyProtection="1">
      <alignment horizontal="right"/>
    </xf>
    <xf numFmtId="4" fontId="9" fillId="0" borderId="17" xfId="0" applyNumberFormat="1" applyFont="1" applyBorder="1" applyAlignment="1" applyProtection="1">
      <alignment horizontal="right"/>
    </xf>
    <xf numFmtId="4" fontId="9" fillId="0" borderId="29" xfId="0" applyNumberFormat="1" applyFont="1" applyBorder="1" applyAlignment="1" applyProtection="1">
      <alignment horizontal="right"/>
    </xf>
    <xf numFmtId="165" fontId="9" fillId="0" borderId="15" xfId="0" applyNumberFormat="1" applyFont="1" applyBorder="1" applyAlignment="1" applyProtection="1">
      <alignment horizontal="left" wrapText="1"/>
    </xf>
    <xf numFmtId="4" fontId="5" fillId="0" borderId="26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3" fillId="0" borderId="29" xfId="0" applyNumberFormat="1" applyFont="1" applyBorder="1" applyAlignment="1" applyProtection="1">
      <alignment horizontal="left" wrapText="1"/>
    </xf>
    <xf numFmtId="49" fontId="3" fillId="0" borderId="40" xfId="0" applyNumberFormat="1" applyFont="1" applyBorder="1" applyAlignment="1" applyProtection="1">
      <alignment horizontal="center" wrapText="1"/>
    </xf>
    <xf numFmtId="49" fontId="3" fillId="0" borderId="41" xfId="0" applyNumberFormat="1" applyFont="1" applyBorder="1" applyAlignment="1" applyProtection="1">
      <alignment horizontal="center"/>
    </xf>
    <xf numFmtId="4" fontId="3" fillId="0" borderId="42" xfId="0" applyNumberFormat="1" applyFont="1" applyBorder="1" applyAlignment="1" applyProtection="1">
      <alignment horizontal="right"/>
    </xf>
    <xf numFmtId="4" fontId="3" fillId="0" borderId="43" xfId="0" applyNumberFormat="1" applyFont="1" applyBorder="1" applyAlignment="1" applyProtection="1">
      <alignment horizontal="right"/>
    </xf>
    <xf numFmtId="49" fontId="4" fillId="0" borderId="0" xfId="0" applyNumberFormat="1" applyFont="1" applyBorder="1" applyAlignment="1" applyProtection="1">
      <alignment horizontal="center"/>
    </xf>
    <xf numFmtId="49" fontId="5" fillId="0" borderId="45" xfId="0" applyNumberFormat="1" applyFont="1" applyBorder="1" applyAlignment="1" applyProtection="1">
      <alignment horizontal="left" wrapText="1"/>
    </xf>
    <xf numFmtId="49" fontId="5" fillId="0" borderId="16" xfId="0" applyNumberFormat="1" applyFont="1" applyBorder="1" applyAlignment="1" applyProtection="1">
      <alignment horizontal="center" wrapText="1"/>
    </xf>
    <xf numFmtId="49" fontId="5" fillId="0" borderId="18" xfId="0" applyNumberFormat="1" applyFont="1" applyBorder="1" applyAlignment="1" applyProtection="1">
      <alignment horizontal="center" wrapText="1"/>
    </xf>
    <xf numFmtId="4" fontId="5" fillId="0" borderId="18" xfId="0" applyNumberFormat="1" applyFont="1" applyBorder="1" applyAlignment="1" applyProtection="1">
      <alignment horizontal="center"/>
    </xf>
    <xf numFmtId="4" fontId="5" fillId="0" borderId="29" xfId="0" applyNumberFormat="1" applyFont="1" applyBorder="1" applyAlignment="1" applyProtection="1">
      <alignment horizontal="center"/>
    </xf>
    <xf numFmtId="0" fontId="3" fillId="0" borderId="46" xfId="0" applyFont="1" applyBorder="1" applyAlignment="1" applyProtection="1">
      <alignment horizontal="left"/>
    </xf>
    <xf numFmtId="0" fontId="3" fillId="0" borderId="20" xfId="0" applyFont="1" applyBorder="1" applyAlignment="1" applyProtection="1">
      <alignment horizontal="center"/>
    </xf>
    <xf numFmtId="0" fontId="3" fillId="0" borderId="22" xfId="0" applyFont="1" applyBorder="1" applyAlignment="1" applyProtection="1">
      <alignment horizontal="center"/>
    </xf>
    <xf numFmtId="49" fontId="3" fillId="0" borderId="22" xfId="0" applyNumberFormat="1" applyFont="1" applyBorder="1" applyAlignment="1" applyProtection="1">
      <alignment horizontal="center"/>
    </xf>
    <xf numFmtId="49" fontId="3" fillId="0" borderId="23" xfId="0" applyNumberFormat="1" applyFont="1" applyBorder="1" applyAlignment="1" applyProtection="1">
      <alignment horizontal="center"/>
    </xf>
    <xf numFmtId="49" fontId="5" fillId="0" borderId="25" xfId="0" applyNumberFormat="1" applyFont="1" applyBorder="1" applyAlignment="1" applyProtection="1">
      <alignment horizontal="center" wrapText="1"/>
    </xf>
    <xf numFmtId="49" fontId="5" fillId="0" borderId="27" xfId="0" applyNumberFormat="1" applyFont="1" applyBorder="1" applyAlignment="1" applyProtection="1">
      <alignment horizontal="center" wrapText="1"/>
    </xf>
    <xf numFmtId="4" fontId="5" fillId="0" borderId="27" xfId="0" applyNumberFormat="1" applyFont="1" applyBorder="1" applyAlignment="1" applyProtection="1">
      <alignment horizontal="center"/>
    </xf>
    <xf numFmtId="4" fontId="5" fillId="0" borderId="28" xfId="0" applyNumberFormat="1" applyFont="1" applyBorder="1" applyAlignment="1" applyProtection="1">
      <alignment horizontal="center"/>
    </xf>
    <xf numFmtId="4" fontId="5" fillId="0" borderId="22" xfId="0" applyNumberFormat="1" applyFont="1" applyBorder="1" applyAlignment="1" applyProtection="1">
      <alignment horizontal="center"/>
    </xf>
    <xf numFmtId="4" fontId="5" fillId="0" borderId="29" xfId="0" applyNumberFormat="1" applyFont="1" applyBorder="1" applyAlignment="1" applyProtection="1">
      <alignment horizontal="right"/>
    </xf>
    <xf numFmtId="49" fontId="3" fillId="0" borderId="16" xfId="0" applyNumberFormat="1" applyFont="1" applyBorder="1" applyAlignment="1" applyProtection="1">
      <alignment horizontal="center" wrapText="1"/>
    </xf>
    <xf numFmtId="49" fontId="3" fillId="0" borderId="18" xfId="0" applyNumberFormat="1" applyFont="1" applyBorder="1" applyAlignment="1" applyProtection="1">
      <alignment horizontal="center" wrapText="1"/>
    </xf>
    <xf numFmtId="4" fontId="3" fillId="0" borderId="18" xfId="0" applyNumberFormat="1" applyFont="1" applyBorder="1" applyAlignment="1" applyProtection="1">
      <alignment horizontal="center"/>
    </xf>
    <xf numFmtId="167" fontId="5" fillId="0" borderId="18" xfId="0" applyNumberFormat="1" applyFont="1" applyBorder="1" applyAlignment="1" applyProtection="1">
      <alignment horizontal="right"/>
    </xf>
    <xf numFmtId="167" fontId="3" fillId="0" borderId="18" xfId="0" applyNumberFormat="1" applyFont="1" applyBorder="1" applyAlignment="1" applyProtection="1">
      <alignment horizontal="right"/>
    </xf>
    <xf numFmtId="0" fontId="3" fillId="0" borderId="30" xfId="0" applyFont="1" applyBorder="1" applyAlignment="1" applyProtection="1">
      <alignment horizontal="left"/>
    </xf>
    <xf numFmtId="0" fontId="3" fillId="0" borderId="31" xfId="0" applyFont="1" applyBorder="1" applyAlignment="1" applyProtection="1">
      <alignment horizontal="center"/>
    </xf>
    <xf numFmtId="0" fontId="3" fillId="0" borderId="31" xfId="0" applyFont="1" applyBorder="1" applyAlignment="1" applyProtection="1">
      <alignment horizontal="left"/>
    </xf>
    <xf numFmtId="49" fontId="3" fillId="0" borderId="31" xfId="0" applyNumberFormat="1" applyFont="1" applyBorder="1" applyAlignment="1" applyProtection="1"/>
    <xf numFmtId="0" fontId="3" fillId="0" borderId="31" xfId="0" applyFont="1" applyBorder="1" applyAlignment="1" applyProtection="1"/>
    <xf numFmtId="0" fontId="3" fillId="0" borderId="0" xfId="0" applyFont="1" applyBorder="1" applyAlignment="1">
      <alignment horizontal="left" wrapText="1"/>
    </xf>
    <xf numFmtId="49" fontId="3" fillId="0" borderId="0" xfId="0" applyNumberFormat="1" applyFont="1" applyBorder="1" applyAlignment="1">
      <alignment horizontal="center" wrapText="1"/>
    </xf>
    <xf numFmtId="49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/>
    <xf numFmtId="49" fontId="3" fillId="0" borderId="9" xfId="0" applyNumberFormat="1" applyFont="1" applyBorder="1" applyAlignment="1" applyProtection="1">
      <alignment horizontal="center" vertical="center" wrapText="1"/>
    </xf>
    <xf numFmtId="49" fontId="3" fillId="0" borderId="10" xfId="0" applyNumberFormat="1" applyFont="1" applyBorder="1" applyAlignment="1" applyProtection="1">
      <alignment horizontal="center" vertical="center" wrapText="1"/>
    </xf>
    <xf numFmtId="49" fontId="3" fillId="0" borderId="6" xfId="0" applyNumberFormat="1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49" fontId="3" fillId="0" borderId="5" xfId="0" applyNumberFormat="1" applyFont="1" applyBorder="1" applyAlignment="1" applyProtection="1">
      <alignment horizontal="left" wrapText="1"/>
    </xf>
    <xf numFmtId="49" fontId="3" fillId="0" borderId="33" xfId="0" applyNumberFormat="1" applyFont="1" applyBorder="1" applyAlignment="1" applyProtection="1">
      <alignment horizontal="center" vertical="center"/>
    </xf>
    <xf numFmtId="49" fontId="3" fillId="0" borderId="34" xfId="0" applyNumberFormat="1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 wrapText="1"/>
    </xf>
    <xf numFmtId="49" fontId="1" fillId="0" borderId="0" xfId="0" applyNumberFormat="1" applyFont="1" applyBorder="1" applyAlignment="1" applyProtection="1">
      <alignment horizontal="right"/>
    </xf>
    <xf numFmtId="0" fontId="3" fillId="0" borderId="44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8"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showGridLines="0" tabSelected="1" topLeftCell="A43" zoomScaleNormal="100" workbookViewId="0">
      <selection activeCell="C54" sqref="C54"/>
    </sheetView>
  </sheetViews>
  <sheetFormatPr defaultColWidth="8.85546875" defaultRowHeight="12.75"/>
  <cols>
    <col min="1" max="1" width="52.28515625" customWidth="1"/>
    <col min="2" max="2" width="6.140625" customWidth="1"/>
    <col min="3" max="3" width="27.140625" customWidth="1"/>
    <col min="4" max="4" width="17.140625" customWidth="1"/>
    <col min="5" max="5" width="16" customWidth="1"/>
    <col min="6" max="6" width="17.7109375" customWidth="1"/>
  </cols>
  <sheetData>
    <row r="1" spans="1:8">
      <c r="A1" s="128" t="s">
        <v>0</v>
      </c>
      <c r="B1" s="128"/>
      <c r="C1" s="128"/>
      <c r="D1" s="128"/>
      <c r="E1" s="128"/>
      <c r="F1" s="128"/>
      <c r="G1" s="128"/>
      <c r="H1" s="128"/>
    </row>
    <row r="2" spans="1:8" ht="16.899999999999999" customHeight="1">
      <c r="A2" s="129" t="s">
        <v>1</v>
      </c>
      <c r="B2" s="129"/>
      <c r="C2" s="129"/>
      <c r="D2" s="129"/>
      <c r="E2" s="2"/>
      <c r="F2" s="3" t="s">
        <v>2</v>
      </c>
    </row>
    <row r="3" spans="1:8">
      <c r="A3" s="4"/>
      <c r="B3" s="4"/>
      <c r="C3" s="4"/>
      <c r="D3" s="4"/>
      <c r="E3" s="5" t="s">
        <v>3</v>
      </c>
      <c r="F3" s="6" t="s">
        <v>4</v>
      </c>
    </row>
    <row r="4" spans="1:8">
      <c r="A4" s="130" t="s">
        <v>5</v>
      </c>
      <c r="B4" s="130"/>
      <c r="C4" s="130"/>
      <c r="D4" s="130"/>
      <c r="E4" s="2" t="s">
        <v>6</v>
      </c>
      <c r="F4" s="7" t="s">
        <v>7</v>
      </c>
    </row>
    <row r="5" spans="1:8">
      <c r="A5" s="130"/>
      <c r="B5" s="130"/>
      <c r="C5" s="130"/>
      <c r="D5" s="130"/>
      <c r="E5" s="2"/>
      <c r="F5" s="8" t="s">
        <v>8</v>
      </c>
    </row>
    <row r="6" spans="1:8">
      <c r="A6" s="9"/>
      <c r="B6" s="9"/>
      <c r="C6" s="9"/>
      <c r="D6" s="9"/>
      <c r="E6" s="2" t="s">
        <v>9</v>
      </c>
      <c r="F6" s="10" t="s">
        <v>10</v>
      </c>
    </row>
    <row r="7" spans="1:8" ht="22.5" customHeight="1">
      <c r="A7" s="11" t="s">
        <v>11</v>
      </c>
      <c r="B7" s="131" t="s">
        <v>12</v>
      </c>
      <c r="C7" s="131"/>
      <c r="D7" s="131"/>
      <c r="E7" s="2" t="s">
        <v>13</v>
      </c>
      <c r="F7" s="10" t="s">
        <v>8</v>
      </c>
    </row>
    <row r="8" spans="1:8" ht="24.6" customHeight="1">
      <c r="A8" s="11" t="s">
        <v>14</v>
      </c>
      <c r="B8" s="124" t="s">
        <v>15</v>
      </c>
      <c r="C8" s="124"/>
      <c r="D8" s="124"/>
      <c r="E8" s="2" t="s">
        <v>16</v>
      </c>
      <c r="F8" s="7" t="s">
        <v>17</v>
      </c>
    </row>
    <row r="9" spans="1:8">
      <c r="A9" s="11" t="s">
        <v>18</v>
      </c>
      <c r="B9" s="11"/>
      <c r="C9" s="11"/>
      <c r="D9" s="9"/>
      <c r="E9" s="2"/>
      <c r="F9" s="10" t="s">
        <v>19</v>
      </c>
    </row>
    <row r="10" spans="1:8">
      <c r="A10" s="11" t="s">
        <v>20</v>
      </c>
      <c r="B10" s="11"/>
      <c r="C10" s="12"/>
      <c r="D10" s="9"/>
      <c r="E10" s="2" t="s">
        <v>21</v>
      </c>
      <c r="F10" s="13" t="s">
        <v>22</v>
      </c>
    </row>
    <row r="11" spans="1:8" ht="20.25" customHeight="1">
      <c r="A11" s="125" t="s">
        <v>23</v>
      </c>
      <c r="B11" s="125"/>
      <c r="C11" s="125"/>
      <c r="D11" s="125"/>
      <c r="E11" s="14"/>
      <c r="F11" s="15"/>
    </row>
    <row r="12" spans="1:8" ht="4.1500000000000004" customHeight="1">
      <c r="A12" s="126" t="s">
        <v>24</v>
      </c>
      <c r="B12" s="127" t="s">
        <v>25</v>
      </c>
      <c r="C12" s="127" t="s">
        <v>26</v>
      </c>
      <c r="D12" s="122" t="s">
        <v>27</v>
      </c>
      <c r="E12" s="122" t="s">
        <v>28</v>
      </c>
      <c r="F12" s="123" t="s">
        <v>29</v>
      </c>
    </row>
    <row r="13" spans="1:8" ht="3.6" customHeight="1">
      <c r="A13" s="126"/>
      <c r="B13" s="127"/>
      <c r="C13" s="127"/>
      <c r="D13" s="122"/>
      <c r="E13" s="122"/>
      <c r="F13" s="123"/>
    </row>
    <row r="14" spans="1:8" ht="3" customHeight="1">
      <c r="A14" s="126"/>
      <c r="B14" s="127"/>
      <c r="C14" s="127"/>
      <c r="D14" s="122"/>
      <c r="E14" s="122"/>
      <c r="F14" s="123"/>
    </row>
    <row r="15" spans="1:8" ht="3" customHeight="1">
      <c r="A15" s="126"/>
      <c r="B15" s="127"/>
      <c r="C15" s="127"/>
      <c r="D15" s="122"/>
      <c r="E15" s="122"/>
      <c r="F15" s="123"/>
    </row>
    <row r="16" spans="1:8" ht="3" customHeight="1">
      <c r="A16" s="126"/>
      <c r="B16" s="127"/>
      <c r="C16" s="127"/>
      <c r="D16" s="122"/>
      <c r="E16" s="122"/>
      <c r="F16" s="123"/>
    </row>
    <row r="17" spans="1:6" ht="23.45" customHeight="1">
      <c r="A17" s="126"/>
      <c r="B17" s="127"/>
      <c r="C17" s="127"/>
      <c r="D17" s="122"/>
      <c r="E17" s="122"/>
      <c r="F17" s="123"/>
    </row>
    <row r="18" spans="1:6" ht="12.6" customHeight="1">
      <c r="A18" s="126"/>
      <c r="B18" s="127"/>
      <c r="C18" s="127"/>
      <c r="D18" s="122"/>
      <c r="E18" s="122"/>
      <c r="F18" s="123"/>
    </row>
    <row r="19" spans="1:6">
      <c r="A19" s="16">
        <v>1</v>
      </c>
      <c r="B19" s="17">
        <v>2</v>
      </c>
      <c r="C19" s="18">
        <v>3</v>
      </c>
      <c r="D19" s="19" t="s">
        <v>30</v>
      </c>
      <c r="E19" s="20" t="s">
        <v>31</v>
      </c>
      <c r="F19" s="21" t="s">
        <v>32</v>
      </c>
    </row>
    <row r="20" spans="1:6" ht="15">
      <c r="A20" s="22" t="s">
        <v>33</v>
      </c>
      <c r="B20" s="23" t="s">
        <v>34</v>
      </c>
      <c r="C20" s="24" t="s">
        <v>35</v>
      </c>
      <c r="D20" s="25">
        <f>D22+D57</f>
        <v>22888800</v>
      </c>
      <c r="E20" s="25">
        <f>E22+E57</f>
        <v>23375773.380000003</v>
      </c>
      <c r="F20" s="25">
        <f>D20-E20</f>
        <v>-486973.38000000268</v>
      </c>
    </row>
    <row r="21" spans="1:6" ht="15">
      <c r="A21" s="26" t="s">
        <v>36</v>
      </c>
      <c r="B21" s="27"/>
      <c r="C21" s="28"/>
      <c r="D21" s="29"/>
      <c r="E21" s="29"/>
      <c r="F21" s="30"/>
    </row>
    <row r="22" spans="1:6" ht="22.35" customHeight="1">
      <c r="A22" s="31" t="s">
        <v>37</v>
      </c>
      <c r="B22" s="32" t="s">
        <v>34</v>
      </c>
      <c r="C22" s="33" t="s">
        <v>38</v>
      </c>
      <c r="D22" s="34">
        <f>D23+D31+D34+D42+D54+D50+D46</f>
        <v>10373900</v>
      </c>
      <c r="E22" s="34">
        <f>E23+E31+E34+E54+E42+E50+E46</f>
        <v>10906073.959999999</v>
      </c>
      <c r="F22" s="35">
        <f>D22-E22</f>
        <v>-532173.95999999903</v>
      </c>
    </row>
    <row r="23" spans="1:6" ht="20.85" customHeight="1">
      <c r="A23" s="31" t="s">
        <v>39</v>
      </c>
      <c r="B23" s="32" t="s">
        <v>34</v>
      </c>
      <c r="C23" s="33" t="s">
        <v>40</v>
      </c>
      <c r="D23" s="34">
        <f>FIO</f>
        <v>2124000</v>
      </c>
      <c r="E23" s="34">
        <f>E24</f>
        <v>2545542.6</v>
      </c>
      <c r="F23" s="35">
        <f>D23-E23</f>
        <v>-421542.60000000009</v>
      </c>
    </row>
    <row r="24" spans="1:6" ht="19.350000000000001" customHeight="1">
      <c r="A24" s="31" t="s">
        <v>41</v>
      </c>
      <c r="B24" s="32" t="s">
        <v>34</v>
      </c>
      <c r="C24" s="33" t="s">
        <v>42</v>
      </c>
      <c r="D24" s="34">
        <f>D25</f>
        <v>2124000</v>
      </c>
      <c r="E24" s="34">
        <f>E25+E26+E27+E28+E29+E30</f>
        <v>2545542.6</v>
      </c>
      <c r="F24" s="35">
        <f>D24-E24</f>
        <v>-421542.60000000009</v>
      </c>
    </row>
    <row r="25" spans="1:6" ht="84.4" customHeight="1">
      <c r="A25" s="31" t="s">
        <v>43</v>
      </c>
      <c r="B25" s="32" t="s">
        <v>34</v>
      </c>
      <c r="C25" s="33" t="s">
        <v>44</v>
      </c>
      <c r="D25" s="34">
        <v>2124000</v>
      </c>
      <c r="E25" s="34">
        <v>2404354.4900000002</v>
      </c>
      <c r="F25" s="35">
        <f>D25-E25</f>
        <v>-280354.49000000022</v>
      </c>
    </row>
    <row r="26" spans="1:6" ht="105.95" customHeight="1">
      <c r="A26" s="36" t="s">
        <v>45</v>
      </c>
      <c r="B26" s="32" t="s">
        <v>34</v>
      </c>
      <c r="C26" s="33" t="s">
        <v>46</v>
      </c>
      <c r="D26" s="34" t="s">
        <v>47</v>
      </c>
      <c r="E26" s="34">
        <v>32438.400000000001</v>
      </c>
      <c r="F26" s="35" t="str">
        <f>IF(OR(D26="-",IF(E26="-",0,E26)&gt;=IF(D26="-",0,D26)),"-",IF(D26="-",0,D26)-IF(E26="-",0,E26))</f>
        <v>-</v>
      </c>
    </row>
    <row r="27" spans="1:6" ht="60.4" customHeight="1">
      <c r="A27" s="31" t="s">
        <v>48</v>
      </c>
      <c r="B27" s="32" t="s">
        <v>34</v>
      </c>
      <c r="C27" s="33" t="s">
        <v>49</v>
      </c>
      <c r="D27" s="34" t="s">
        <v>47</v>
      </c>
      <c r="E27" s="34">
        <v>12703.93</v>
      </c>
      <c r="F27" s="35" t="str">
        <f>IF(OR(D27="-",IF(E27="-",0,E27)&gt;=IF(D27="-",0,D27)),"-",IF(D27="-",0,D27)-IF(E27="-",0,E27))</f>
        <v>-</v>
      </c>
    </row>
    <row r="28" spans="1:6" ht="97.9" customHeight="1">
      <c r="A28" s="31" t="s">
        <v>50</v>
      </c>
      <c r="B28" s="32" t="s">
        <v>34</v>
      </c>
      <c r="C28" s="33" t="s">
        <v>51</v>
      </c>
      <c r="D28" s="34" t="s">
        <v>47</v>
      </c>
      <c r="E28" s="34">
        <v>46739.28</v>
      </c>
      <c r="F28" s="35" t="s">
        <v>47</v>
      </c>
    </row>
    <row r="29" spans="1:6" ht="50.65" customHeight="1">
      <c r="A29" s="31" t="s">
        <v>52</v>
      </c>
      <c r="B29" s="32" t="s">
        <v>34</v>
      </c>
      <c r="C29" s="33" t="s">
        <v>53</v>
      </c>
      <c r="D29" s="34" t="s">
        <v>47</v>
      </c>
      <c r="E29" s="34">
        <v>43810.98</v>
      </c>
      <c r="F29" s="35"/>
    </row>
    <row r="30" spans="1:6" ht="50.65" customHeight="1">
      <c r="A30" s="31" t="s">
        <v>54</v>
      </c>
      <c r="B30" s="32" t="s">
        <v>34</v>
      </c>
      <c r="C30" s="33" t="s">
        <v>55</v>
      </c>
      <c r="D30" s="34" t="s">
        <v>47</v>
      </c>
      <c r="E30" s="34">
        <v>5495.52</v>
      </c>
      <c r="F30" s="35"/>
    </row>
    <row r="31" spans="1:6" ht="18.600000000000001" customHeight="1">
      <c r="A31" s="31" t="s">
        <v>56</v>
      </c>
      <c r="B31" s="32" t="s">
        <v>34</v>
      </c>
      <c r="C31" s="33" t="s">
        <v>57</v>
      </c>
      <c r="D31" s="34">
        <f>D32</f>
        <v>565800</v>
      </c>
      <c r="E31" s="34">
        <f>E32</f>
        <v>153265.96</v>
      </c>
      <c r="F31" s="35">
        <f>IF(OR(D31="-",IF(E31="-",0,E31)&gt;=IF(D31="-",0,D31)),"-",IF(D31="-",0,D31)-IF(E31="-",0,E31))</f>
        <v>412534.04000000004</v>
      </c>
    </row>
    <row r="32" spans="1:6" ht="18.600000000000001" customHeight="1">
      <c r="A32" s="31" t="s">
        <v>58</v>
      </c>
      <c r="B32" s="32" t="s">
        <v>34</v>
      </c>
      <c r="C32" s="33" t="s">
        <v>59</v>
      </c>
      <c r="D32" s="34">
        <f>D33</f>
        <v>565800</v>
      </c>
      <c r="E32" s="34">
        <f>E33</f>
        <v>153265.96</v>
      </c>
      <c r="F32" s="35">
        <f>IF(OR(D32="-",IF(E32="-",0,E32)&gt;=IF(D32="-",0,D32)),"-",IF(D32="-",0,D32)-IF(E32="-",0,E32))</f>
        <v>412534.04000000004</v>
      </c>
    </row>
    <row r="33" spans="1:6" ht="18.600000000000001" customHeight="1">
      <c r="A33" s="31" t="s">
        <v>58</v>
      </c>
      <c r="B33" s="32" t="s">
        <v>34</v>
      </c>
      <c r="C33" s="33" t="s">
        <v>60</v>
      </c>
      <c r="D33" s="34">
        <v>565800</v>
      </c>
      <c r="E33" s="34">
        <v>153265.96</v>
      </c>
      <c r="F33" s="35">
        <f>IF(OR(D33="-",IF(E33="-",0,E33)&gt;=IF(D33="-",0,D33)),"-",IF(D33="-",0,D33)-IF(E33="-",0,E33))</f>
        <v>412534.04000000004</v>
      </c>
    </row>
    <row r="34" spans="1:6" ht="18.600000000000001" customHeight="1">
      <c r="A34" s="31" t="s">
        <v>61</v>
      </c>
      <c r="B34" s="32" t="s">
        <v>34</v>
      </c>
      <c r="C34" s="33" t="s">
        <v>62</v>
      </c>
      <c r="D34" s="34">
        <f>D35+D37</f>
        <v>4616800</v>
      </c>
      <c r="E34" s="34">
        <f>E35+E37</f>
        <v>3570432.1999999997</v>
      </c>
      <c r="F34" s="35">
        <f t="shared" ref="F34:F56" si="0">D34-E34</f>
        <v>1046367.8000000003</v>
      </c>
    </row>
    <row r="35" spans="1:6" ht="18.600000000000001" customHeight="1">
      <c r="A35" s="31" t="s">
        <v>63</v>
      </c>
      <c r="B35" s="32" t="s">
        <v>34</v>
      </c>
      <c r="C35" s="33" t="s">
        <v>64</v>
      </c>
      <c r="D35" s="34">
        <f>D36</f>
        <v>166000</v>
      </c>
      <c r="E35" s="34">
        <f>E36</f>
        <v>172299.77</v>
      </c>
      <c r="F35" s="35">
        <f t="shared" si="0"/>
        <v>-6299.7699999999895</v>
      </c>
    </row>
    <row r="36" spans="1:6" ht="44.1" customHeight="1">
      <c r="A36" s="31" t="s">
        <v>65</v>
      </c>
      <c r="B36" s="32" t="s">
        <v>34</v>
      </c>
      <c r="C36" s="33" t="s">
        <v>66</v>
      </c>
      <c r="D36" s="34">
        <v>166000</v>
      </c>
      <c r="E36" s="34">
        <v>172299.77</v>
      </c>
      <c r="F36" s="35">
        <f t="shared" si="0"/>
        <v>-6299.7699999999895</v>
      </c>
    </row>
    <row r="37" spans="1:6" ht="18" customHeight="1">
      <c r="A37" s="31" t="s">
        <v>67</v>
      </c>
      <c r="B37" s="32" t="s">
        <v>34</v>
      </c>
      <c r="C37" s="33" t="s">
        <v>68</v>
      </c>
      <c r="D37" s="34">
        <f>D38+D40</f>
        <v>4450800</v>
      </c>
      <c r="E37" s="34">
        <f>E38+E40</f>
        <v>3398132.4299999997</v>
      </c>
      <c r="F37" s="35">
        <f t="shared" si="0"/>
        <v>1052667.5700000003</v>
      </c>
    </row>
    <row r="38" spans="1:6" ht="18" customHeight="1">
      <c r="A38" s="31" t="s">
        <v>69</v>
      </c>
      <c r="B38" s="32" t="s">
        <v>34</v>
      </c>
      <c r="C38" s="33" t="s">
        <v>70</v>
      </c>
      <c r="D38" s="34">
        <f>D39</f>
        <v>1827700</v>
      </c>
      <c r="E38" s="34">
        <v>1052024.6599999999</v>
      </c>
      <c r="F38" s="35">
        <f t="shared" si="0"/>
        <v>775675.34000000008</v>
      </c>
    </row>
    <row r="39" spans="1:6" ht="40.5" customHeight="1">
      <c r="A39" s="31" t="s">
        <v>71</v>
      </c>
      <c r="B39" s="32" t="s">
        <v>34</v>
      </c>
      <c r="C39" s="33" t="s">
        <v>72</v>
      </c>
      <c r="D39" s="34">
        <v>1827700</v>
      </c>
      <c r="E39" s="34">
        <v>1052783.6599999999</v>
      </c>
      <c r="F39" s="35">
        <f t="shared" si="0"/>
        <v>774916.34000000008</v>
      </c>
    </row>
    <row r="40" spans="1:6" ht="21.75" customHeight="1">
      <c r="A40" s="31" t="s">
        <v>73</v>
      </c>
      <c r="B40" s="32" t="s">
        <v>34</v>
      </c>
      <c r="C40" s="33" t="s">
        <v>74</v>
      </c>
      <c r="D40" s="34">
        <f>D41</f>
        <v>2623100</v>
      </c>
      <c r="E40" s="34">
        <f>E41</f>
        <v>2346107.77</v>
      </c>
      <c r="F40" s="35">
        <f t="shared" si="0"/>
        <v>276992.23</v>
      </c>
    </row>
    <row r="41" spans="1:6" ht="45.75" customHeight="1">
      <c r="A41" s="31" t="s">
        <v>75</v>
      </c>
      <c r="B41" s="32" t="s">
        <v>34</v>
      </c>
      <c r="C41" s="33" t="s">
        <v>76</v>
      </c>
      <c r="D41" s="34">
        <v>2623100</v>
      </c>
      <c r="E41" s="34">
        <v>2346107.77</v>
      </c>
      <c r="F41" s="35">
        <f t="shared" si="0"/>
        <v>276992.23</v>
      </c>
    </row>
    <row r="42" spans="1:6" ht="49.9" customHeight="1">
      <c r="A42" s="31" t="s">
        <v>77</v>
      </c>
      <c r="B42" s="32" t="s">
        <v>34</v>
      </c>
      <c r="C42" s="33" t="s">
        <v>78</v>
      </c>
      <c r="D42" s="34">
        <f t="shared" ref="D42:E44" si="1">D43</f>
        <v>25700</v>
      </c>
      <c r="E42" s="34">
        <f t="shared" si="1"/>
        <v>85379.25</v>
      </c>
      <c r="F42" s="35">
        <f t="shared" si="0"/>
        <v>-59679.25</v>
      </c>
    </row>
    <row r="43" spans="1:6" ht="101.45" customHeight="1">
      <c r="A43" s="36" t="s">
        <v>79</v>
      </c>
      <c r="B43" s="32" t="s">
        <v>34</v>
      </c>
      <c r="C43" s="33" t="s">
        <v>80</v>
      </c>
      <c r="D43" s="34">
        <f t="shared" si="1"/>
        <v>25700</v>
      </c>
      <c r="E43" s="34">
        <f t="shared" si="1"/>
        <v>85379.25</v>
      </c>
      <c r="F43" s="35">
        <f t="shared" si="0"/>
        <v>-59679.25</v>
      </c>
    </row>
    <row r="44" spans="1:6" ht="85.9" customHeight="1">
      <c r="A44" s="36" t="s">
        <v>81</v>
      </c>
      <c r="B44" s="32" t="s">
        <v>34</v>
      </c>
      <c r="C44" s="33" t="s">
        <v>82</v>
      </c>
      <c r="D44" s="34">
        <f t="shared" si="1"/>
        <v>25700</v>
      </c>
      <c r="E44" s="34">
        <f t="shared" si="1"/>
        <v>85379.25</v>
      </c>
      <c r="F44" s="35">
        <f t="shared" si="0"/>
        <v>-59679.25</v>
      </c>
    </row>
    <row r="45" spans="1:6" ht="121.5" customHeight="1">
      <c r="A45" s="31" t="s">
        <v>83</v>
      </c>
      <c r="B45" s="32" t="s">
        <v>34</v>
      </c>
      <c r="C45" s="33" t="s">
        <v>84</v>
      </c>
      <c r="D45" s="34">
        <v>25700</v>
      </c>
      <c r="E45" s="34">
        <v>85379.25</v>
      </c>
      <c r="F45" s="35">
        <f t="shared" si="0"/>
        <v>-59679.25</v>
      </c>
    </row>
    <row r="46" spans="1:6" ht="31.5" customHeight="1">
      <c r="A46" s="37" t="s">
        <v>85</v>
      </c>
      <c r="B46" s="32" t="s">
        <v>34</v>
      </c>
      <c r="C46" s="38" t="s">
        <v>86</v>
      </c>
      <c r="D46" s="34">
        <f>D47</f>
        <v>200</v>
      </c>
      <c r="E46" s="34">
        <f>E47</f>
        <v>173.95</v>
      </c>
      <c r="F46" s="35">
        <f t="shared" si="0"/>
        <v>26.050000000000011</v>
      </c>
    </row>
    <row r="47" spans="1:6" ht="29.1" customHeight="1">
      <c r="A47" s="37" t="s">
        <v>87</v>
      </c>
      <c r="B47" s="32" t="s">
        <v>34</v>
      </c>
      <c r="C47" s="38" t="s">
        <v>88</v>
      </c>
      <c r="D47" s="34">
        <f>D48</f>
        <v>200</v>
      </c>
      <c r="E47" s="34">
        <f>E48</f>
        <v>173.95</v>
      </c>
      <c r="F47" s="35">
        <f t="shared" si="0"/>
        <v>26.050000000000011</v>
      </c>
    </row>
    <row r="48" spans="1:6" ht="29.1" customHeight="1">
      <c r="A48" s="37" t="s">
        <v>89</v>
      </c>
      <c r="B48" s="32" t="s">
        <v>34</v>
      </c>
      <c r="C48" s="38" t="s">
        <v>487</v>
      </c>
      <c r="D48" s="34">
        <v>200</v>
      </c>
      <c r="E48" s="34">
        <v>173.95</v>
      </c>
      <c r="F48" s="35">
        <f t="shared" si="0"/>
        <v>26.050000000000011</v>
      </c>
    </row>
    <row r="49" spans="1:6" ht="29.1" customHeight="1">
      <c r="A49" s="37" t="s">
        <v>486</v>
      </c>
      <c r="B49" s="32" t="s">
        <v>34</v>
      </c>
      <c r="C49" s="38" t="s">
        <v>488</v>
      </c>
      <c r="D49" s="34">
        <v>200</v>
      </c>
      <c r="E49" s="34">
        <v>173.95</v>
      </c>
      <c r="F49" s="35">
        <f t="shared" ref="F49" si="2">D49-E49</f>
        <v>26.050000000000011</v>
      </c>
    </row>
    <row r="50" spans="1:6" ht="39.6" customHeight="1">
      <c r="A50" s="31" t="s">
        <v>90</v>
      </c>
      <c r="B50" s="32" t="s">
        <v>34</v>
      </c>
      <c r="C50" s="38" t="s">
        <v>91</v>
      </c>
      <c r="D50" s="34">
        <f t="shared" ref="D50:E52" si="3">D51</f>
        <v>3038700</v>
      </c>
      <c r="E50" s="34">
        <f t="shared" si="3"/>
        <v>4548480</v>
      </c>
      <c r="F50" s="35">
        <f t="shared" si="0"/>
        <v>-1509780</v>
      </c>
    </row>
    <row r="51" spans="1:6" ht="35.1" customHeight="1">
      <c r="A51" s="37" t="s">
        <v>92</v>
      </c>
      <c r="B51" s="32" t="s">
        <v>34</v>
      </c>
      <c r="C51" s="38" t="s">
        <v>93</v>
      </c>
      <c r="D51" s="34">
        <f t="shared" si="3"/>
        <v>3038700</v>
      </c>
      <c r="E51" s="34">
        <f t="shared" si="3"/>
        <v>4548480</v>
      </c>
      <c r="F51" s="35">
        <f t="shared" si="0"/>
        <v>-1509780</v>
      </c>
    </row>
    <row r="52" spans="1:6" ht="61.9" customHeight="1">
      <c r="A52" s="37" t="s">
        <v>94</v>
      </c>
      <c r="B52" s="32" t="s">
        <v>34</v>
      </c>
      <c r="C52" s="38" t="s">
        <v>95</v>
      </c>
      <c r="D52" s="34">
        <f t="shared" si="3"/>
        <v>3038700</v>
      </c>
      <c r="E52" s="34">
        <f t="shared" si="3"/>
        <v>4548480</v>
      </c>
      <c r="F52" s="35">
        <f t="shared" si="0"/>
        <v>-1509780</v>
      </c>
    </row>
    <row r="53" spans="1:6" ht="60.4" customHeight="1">
      <c r="A53" s="31" t="s">
        <v>96</v>
      </c>
      <c r="B53" s="32" t="s">
        <v>34</v>
      </c>
      <c r="C53" s="38" t="s">
        <v>97</v>
      </c>
      <c r="D53" s="34">
        <v>3038700</v>
      </c>
      <c r="E53" s="34">
        <v>4548480</v>
      </c>
      <c r="F53" s="35">
        <f t="shared" si="0"/>
        <v>-1509780</v>
      </c>
    </row>
    <row r="54" spans="1:6" ht="25.5" customHeight="1">
      <c r="A54" s="31" t="s">
        <v>98</v>
      </c>
      <c r="B54" s="32" t="s">
        <v>34</v>
      </c>
      <c r="C54" s="33" t="s">
        <v>99</v>
      </c>
      <c r="D54" s="34">
        <f>D55</f>
        <v>2700</v>
      </c>
      <c r="E54" s="34">
        <f>E55</f>
        <v>2800</v>
      </c>
      <c r="F54" s="35">
        <f t="shared" si="0"/>
        <v>-100</v>
      </c>
    </row>
    <row r="55" spans="1:6" ht="42.75" customHeight="1">
      <c r="A55" s="31" t="s">
        <v>100</v>
      </c>
      <c r="B55" s="32" t="s">
        <v>34</v>
      </c>
      <c r="C55" s="33" t="s">
        <v>101</v>
      </c>
      <c r="D55" s="34">
        <f>D56</f>
        <v>2700</v>
      </c>
      <c r="E55" s="34">
        <f>E56</f>
        <v>2800</v>
      </c>
      <c r="F55" s="35">
        <f t="shared" si="0"/>
        <v>-100</v>
      </c>
    </row>
    <row r="56" spans="1:6" ht="63" customHeight="1">
      <c r="A56" s="31" t="s">
        <v>102</v>
      </c>
      <c r="B56" s="32" t="s">
        <v>34</v>
      </c>
      <c r="C56" s="33" t="s">
        <v>103</v>
      </c>
      <c r="D56" s="34">
        <v>2700</v>
      </c>
      <c r="E56" s="34">
        <v>2800</v>
      </c>
      <c r="F56" s="35">
        <f t="shared" si="0"/>
        <v>-100</v>
      </c>
    </row>
    <row r="57" spans="1:6" ht="21.75" customHeight="1">
      <c r="A57" s="31" t="s">
        <v>104</v>
      </c>
      <c r="B57" s="32" t="s">
        <v>34</v>
      </c>
      <c r="C57" s="33" t="s">
        <v>105</v>
      </c>
      <c r="D57" s="34">
        <f>D58+D72</f>
        <v>12514900</v>
      </c>
      <c r="E57" s="34">
        <f>E58+E72</f>
        <v>12469699.420000002</v>
      </c>
      <c r="F57" s="35">
        <f t="shared" ref="F57:F71" si="4">IF(OR(D57="-",IF(E57="-",0,E57)&gt;=IF(D57="-",0,D57)),"-",IF(D57="-",0,D57)-IF(E57="-",0,E57))</f>
        <v>45200.579999998212</v>
      </c>
    </row>
    <row r="58" spans="1:6" ht="41.85" customHeight="1">
      <c r="A58" s="31" t="s">
        <v>106</v>
      </c>
      <c r="B58" s="32" t="s">
        <v>34</v>
      </c>
      <c r="C58" s="33" t="s">
        <v>107</v>
      </c>
      <c r="D58" s="34">
        <f>D59+D64+D69</f>
        <v>12515100</v>
      </c>
      <c r="E58" s="34">
        <f>E59+E64+E69</f>
        <v>12469873.370000001</v>
      </c>
      <c r="F58" s="35">
        <f t="shared" si="4"/>
        <v>45226.629999998957</v>
      </c>
    </row>
    <row r="59" spans="1:6" ht="32.25" customHeight="1">
      <c r="A59" s="31" t="s">
        <v>108</v>
      </c>
      <c r="B59" s="32" t="s">
        <v>34</v>
      </c>
      <c r="C59" s="33" t="s">
        <v>109</v>
      </c>
      <c r="D59" s="34">
        <f>D60+D62</f>
        <v>10773700</v>
      </c>
      <c r="E59" s="34">
        <f>E60+E62</f>
        <v>10773700</v>
      </c>
      <c r="F59" s="35" t="str">
        <f t="shared" si="4"/>
        <v>-</v>
      </c>
    </row>
    <row r="60" spans="1:6" ht="27.6" customHeight="1">
      <c r="A60" s="31" t="s">
        <v>110</v>
      </c>
      <c r="B60" s="32" t="s">
        <v>34</v>
      </c>
      <c r="C60" s="33" t="s">
        <v>111</v>
      </c>
      <c r="D60" s="34">
        <f>D61</f>
        <v>10395200</v>
      </c>
      <c r="E60" s="34">
        <f>E61</f>
        <v>10395200</v>
      </c>
      <c r="F60" s="35" t="str">
        <f t="shared" si="4"/>
        <v>-</v>
      </c>
    </row>
    <row r="61" spans="1:6" ht="47.65" customHeight="1">
      <c r="A61" s="31" t="s">
        <v>112</v>
      </c>
      <c r="B61" s="32" t="s">
        <v>34</v>
      </c>
      <c r="C61" s="33" t="s">
        <v>113</v>
      </c>
      <c r="D61" s="34">
        <v>10395200</v>
      </c>
      <c r="E61" s="34">
        <v>10395200</v>
      </c>
      <c r="F61" s="35" t="str">
        <f t="shared" si="4"/>
        <v>-</v>
      </c>
    </row>
    <row r="62" spans="1:6" ht="32.25" customHeight="1">
      <c r="A62" s="31" t="s">
        <v>114</v>
      </c>
      <c r="B62" s="32" t="s">
        <v>34</v>
      </c>
      <c r="C62" s="33" t="s">
        <v>115</v>
      </c>
      <c r="D62" s="34">
        <f>D63</f>
        <v>378500</v>
      </c>
      <c r="E62" s="34">
        <f>E63</f>
        <v>378500</v>
      </c>
      <c r="F62" s="35" t="str">
        <f t="shared" si="4"/>
        <v>-</v>
      </c>
    </row>
    <row r="63" spans="1:6" ht="36.6" customHeight="1">
      <c r="A63" s="31" t="s">
        <v>116</v>
      </c>
      <c r="B63" s="32" t="s">
        <v>34</v>
      </c>
      <c r="C63" s="33" t="s">
        <v>117</v>
      </c>
      <c r="D63" s="34">
        <v>378500</v>
      </c>
      <c r="E63" s="34">
        <v>378500</v>
      </c>
      <c r="F63" s="35" t="str">
        <f t="shared" si="4"/>
        <v>-</v>
      </c>
    </row>
    <row r="64" spans="1:6" ht="32.25" customHeight="1">
      <c r="A64" s="31" t="s">
        <v>118</v>
      </c>
      <c r="B64" s="32" t="s">
        <v>34</v>
      </c>
      <c r="C64" s="33" t="s">
        <v>119</v>
      </c>
      <c r="D64" s="34">
        <f>D65+D67</f>
        <v>299400</v>
      </c>
      <c r="E64" s="34">
        <f>E65+E67</f>
        <v>299400</v>
      </c>
      <c r="F64" s="35" t="str">
        <f t="shared" si="4"/>
        <v>-</v>
      </c>
    </row>
    <row r="65" spans="1:6" ht="39.75" customHeight="1">
      <c r="A65" s="31" t="s">
        <v>120</v>
      </c>
      <c r="B65" s="32" t="s">
        <v>34</v>
      </c>
      <c r="C65" s="33" t="s">
        <v>121</v>
      </c>
      <c r="D65" s="34">
        <v>200</v>
      </c>
      <c r="E65" s="34">
        <v>200</v>
      </c>
      <c r="F65" s="35" t="str">
        <f t="shared" si="4"/>
        <v>-</v>
      </c>
    </row>
    <row r="66" spans="1:6" ht="40.5" customHeight="1">
      <c r="A66" s="31" t="s">
        <v>122</v>
      </c>
      <c r="B66" s="32" t="s">
        <v>34</v>
      </c>
      <c r="C66" s="33" t="s">
        <v>123</v>
      </c>
      <c r="D66" s="34">
        <v>200</v>
      </c>
      <c r="E66" s="34">
        <v>200</v>
      </c>
      <c r="F66" s="35" t="str">
        <f t="shared" si="4"/>
        <v>-</v>
      </c>
    </row>
    <row r="67" spans="1:6" ht="41.25" customHeight="1">
      <c r="A67" s="31" t="s">
        <v>124</v>
      </c>
      <c r="B67" s="32" t="s">
        <v>34</v>
      </c>
      <c r="C67" s="33" t="s">
        <v>125</v>
      </c>
      <c r="D67" s="34">
        <f>D68</f>
        <v>299200</v>
      </c>
      <c r="E67" s="34">
        <f>E68</f>
        <v>299200</v>
      </c>
      <c r="F67" s="35" t="str">
        <f t="shared" si="4"/>
        <v>-</v>
      </c>
    </row>
    <row r="68" spans="1:6" ht="54.4" customHeight="1">
      <c r="A68" s="31" t="s">
        <v>126</v>
      </c>
      <c r="B68" s="32" t="s">
        <v>34</v>
      </c>
      <c r="C68" s="33" t="s">
        <v>127</v>
      </c>
      <c r="D68" s="34">
        <v>299200</v>
      </c>
      <c r="E68" s="34">
        <v>299200</v>
      </c>
      <c r="F68" s="35" t="str">
        <f t="shared" si="4"/>
        <v>-</v>
      </c>
    </row>
    <row r="69" spans="1:6" ht="24" customHeight="1">
      <c r="A69" s="31" t="s">
        <v>128</v>
      </c>
      <c r="B69" s="32" t="s">
        <v>34</v>
      </c>
      <c r="C69" s="33" t="s">
        <v>129</v>
      </c>
      <c r="D69" s="34">
        <f>D70</f>
        <v>1442000</v>
      </c>
      <c r="E69" s="34">
        <f>E70</f>
        <v>1396773.37</v>
      </c>
      <c r="F69" s="35">
        <f t="shared" si="4"/>
        <v>45226.629999999888</v>
      </c>
    </row>
    <row r="70" spans="1:6" ht="57.4" customHeight="1">
      <c r="A70" s="31" t="s">
        <v>130</v>
      </c>
      <c r="B70" s="32" t="s">
        <v>34</v>
      </c>
      <c r="C70" s="33" t="s">
        <v>131</v>
      </c>
      <c r="D70" s="34">
        <f>D71</f>
        <v>1442000</v>
      </c>
      <c r="E70" s="34">
        <f>E71</f>
        <v>1396773.37</v>
      </c>
      <c r="F70" s="35">
        <f t="shared" si="4"/>
        <v>45226.629999999888</v>
      </c>
    </row>
    <row r="71" spans="1:6" ht="64.900000000000006" customHeight="1">
      <c r="A71" s="31" t="s">
        <v>132</v>
      </c>
      <c r="B71" s="32" t="s">
        <v>34</v>
      </c>
      <c r="C71" s="33" t="s">
        <v>133</v>
      </c>
      <c r="D71" s="34">
        <v>1442000</v>
      </c>
      <c r="E71" s="34">
        <v>1396773.37</v>
      </c>
      <c r="F71" s="39">
        <f t="shared" si="4"/>
        <v>45226.629999999888</v>
      </c>
    </row>
    <row r="72" spans="1:6" ht="67.900000000000006" customHeight="1">
      <c r="A72" s="37" t="s">
        <v>134</v>
      </c>
      <c r="B72" s="32" t="s">
        <v>34</v>
      </c>
      <c r="C72" s="38" t="s">
        <v>135</v>
      </c>
      <c r="D72" s="34">
        <f>D73</f>
        <v>-200</v>
      </c>
      <c r="E72" s="34">
        <f>E73</f>
        <v>-173.95</v>
      </c>
      <c r="F72" s="35">
        <f>D72-E72</f>
        <v>-26.050000000000011</v>
      </c>
    </row>
    <row r="73" spans="1:6" ht="53.65" customHeight="1">
      <c r="A73" s="37" t="s">
        <v>136</v>
      </c>
      <c r="B73" s="32" t="s">
        <v>34</v>
      </c>
      <c r="C73" s="38" t="s">
        <v>137</v>
      </c>
      <c r="D73" s="34">
        <f>D74</f>
        <v>-200</v>
      </c>
      <c r="E73" s="34">
        <f>E74</f>
        <v>-173.95</v>
      </c>
      <c r="F73" s="35">
        <f>D73-E73</f>
        <v>-26.050000000000011</v>
      </c>
    </row>
    <row r="74" spans="1:6" ht="55.15" customHeight="1">
      <c r="A74" s="37" t="s">
        <v>138</v>
      </c>
      <c r="B74" s="32" t="s">
        <v>34</v>
      </c>
      <c r="C74" s="38" t="s">
        <v>139</v>
      </c>
      <c r="D74" s="34">
        <v>-200</v>
      </c>
      <c r="E74" s="34">
        <v>-173.95</v>
      </c>
      <c r="F74" s="35">
        <f>D74-E74</f>
        <v>-26.050000000000011</v>
      </c>
    </row>
    <row r="75" spans="1:6" ht="12.75" customHeight="1">
      <c r="A75" s="40"/>
      <c r="B75" s="41"/>
      <c r="C75" s="41"/>
      <c r="D75" s="42"/>
      <c r="E75" s="42"/>
      <c r="F75" s="42"/>
    </row>
  </sheetData>
  <mergeCells count="13">
    <mergeCell ref="A1:H1"/>
    <mergeCell ref="A2:D2"/>
    <mergeCell ref="A4:D4"/>
    <mergeCell ref="A5:D5"/>
    <mergeCell ref="B7:D7"/>
    <mergeCell ref="E12:E18"/>
    <mergeCell ref="F12:F18"/>
    <mergeCell ref="B8:D8"/>
    <mergeCell ref="A11:D11"/>
    <mergeCell ref="A12:A18"/>
    <mergeCell ref="B12:B18"/>
    <mergeCell ref="C12:C18"/>
    <mergeCell ref="D12:D18"/>
  </mergeCells>
  <conditionalFormatting sqref="F21">
    <cfRule type="cellIs" dxfId="7" priority="2" operator="equal">
      <formula>0</formula>
    </cfRule>
  </conditionalFormatting>
  <pageMargins left="1.3006944444444399" right="0.484027777777778" top="0.78749999999999998" bottom="0.39374999999999999" header="0.51180555555555496" footer="0.51180555555555496"/>
  <pageSetup paperSize="9" scale="54" firstPageNumber="0" fitToHeight="0" pageOrder="overThenDown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6"/>
  <sheetViews>
    <sheetView showGridLines="0" topLeftCell="A183" zoomScaleNormal="100" workbookViewId="0">
      <selection activeCell="J191" sqref="J191"/>
    </sheetView>
  </sheetViews>
  <sheetFormatPr defaultColWidth="8.85546875" defaultRowHeight="12.75"/>
  <cols>
    <col min="1" max="1" width="39.7109375" customWidth="1"/>
    <col min="2" max="2" width="4.28515625" customWidth="1"/>
    <col min="3" max="3" width="23.5703125" customWidth="1"/>
    <col min="4" max="4" width="12.7109375" customWidth="1"/>
    <col min="5" max="5" width="15" customWidth="1"/>
    <col min="6" max="6" width="13.28515625" customWidth="1"/>
  </cols>
  <sheetData>
    <row r="2" spans="1:6" ht="15" customHeight="1">
      <c r="A2" s="134" t="s">
        <v>140</v>
      </c>
      <c r="B2" s="134"/>
      <c r="C2" s="134"/>
      <c r="D2" s="134"/>
      <c r="E2" s="1"/>
      <c r="F2" s="43" t="s">
        <v>141</v>
      </c>
    </row>
    <row r="3" spans="1:6" ht="13.5" customHeight="1">
      <c r="A3" s="4"/>
      <c r="B3" s="4"/>
      <c r="C3" s="44"/>
      <c r="D3" s="45"/>
      <c r="E3" s="45"/>
      <c r="F3" s="45"/>
    </row>
    <row r="4" spans="1:6" ht="10.15" customHeight="1">
      <c r="A4" s="135" t="s">
        <v>24</v>
      </c>
      <c r="B4" s="127" t="s">
        <v>25</v>
      </c>
      <c r="C4" s="136" t="s">
        <v>142</v>
      </c>
      <c r="D4" s="122" t="s">
        <v>27</v>
      </c>
      <c r="E4" s="132" t="s">
        <v>28</v>
      </c>
      <c r="F4" s="133" t="s">
        <v>29</v>
      </c>
    </row>
    <row r="5" spans="1:6" ht="5.45" customHeight="1">
      <c r="A5" s="135"/>
      <c r="B5" s="127"/>
      <c r="C5" s="136"/>
      <c r="D5" s="122"/>
      <c r="E5" s="132"/>
      <c r="F5" s="133"/>
    </row>
    <row r="6" spans="1:6" ht="9.6" customHeight="1">
      <c r="A6" s="135"/>
      <c r="B6" s="127"/>
      <c r="C6" s="136"/>
      <c r="D6" s="122"/>
      <c r="E6" s="132"/>
      <c r="F6" s="133"/>
    </row>
    <row r="7" spans="1:6" ht="6" customHeight="1">
      <c r="A7" s="135"/>
      <c r="B7" s="127"/>
      <c r="C7" s="136"/>
      <c r="D7" s="122"/>
      <c r="E7" s="132"/>
      <c r="F7" s="133"/>
    </row>
    <row r="8" spans="1:6" ht="6.6" customHeight="1">
      <c r="A8" s="135"/>
      <c r="B8" s="127"/>
      <c r="C8" s="136"/>
      <c r="D8" s="122"/>
      <c r="E8" s="132"/>
      <c r="F8" s="133"/>
    </row>
    <row r="9" spans="1:6" ht="10.9" customHeight="1">
      <c r="A9" s="135"/>
      <c r="B9" s="127"/>
      <c r="C9" s="136"/>
      <c r="D9" s="122"/>
      <c r="E9" s="132"/>
      <c r="F9" s="133"/>
    </row>
    <row r="10" spans="1:6" ht="4.1500000000000004" hidden="1" customHeight="1">
      <c r="A10" s="135"/>
      <c r="B10" s="127"/>
      <c r="C10" s="46"/>
      <c r="D10" s="122"/>
      <c r="E10" s="47"/>
      <c r="F10" s="48"/>
    </row>
    <row r="11" spans="1:6" ht="13.15" hidden="1" customHeight="1">
      <c r="A11" s="135"/>
      <c r="B11" s="127"/>
      <c r="C11" s="49"/>
      <c r="D11" s="122"/>
      <c r="E11" s="50"/>
      <c r="F11" s="51"/>
    </row>
    <row r="12" spans="1:6" ht="13.5" customHeight="1">
      <c r="A12" s="16">
        <v>1</v>
      </c>
      <c r="B12" s="17">
        <v>2</v>
      </c>
      <c r="C12" s="18">
        <v>3</v>
      </c>
      <c r="D12" s="19" t="s">
        <v>30</v>
      </c>
      <c r="E12" s="52" t="s">
        <v>31</v>
      </c>
      <c r="F12" s="21" t="s">
        <v>32</v>
      </c>
    </row>
    <row r="13" spans="1:6" ht="21.4" customHeight="1">
      <c r="A13" s="53" t="s">
        <v>143</v>
      </c>
      <c r="B13" s="54" t="s">
        <v>144</v>
      </c>
      <c r="C13" s="55" t="s">
        <v>145</v>
      </c>
      <c r="D13" s="56">
        <f>D15</f>
        <v>22888800</v>
      </c>
      <c r="E13" s="56">
        <f>E15</f>
        <v>21511534.080000002</v>
      </c>
      <c r="F13" s="57">
        <f>IF(OR(D13="-",IF(E13="-",0,E13)&gt;=IF(D13="-",0,D13)),"-",IF(D13="-",0,D13)-IF(E13="-",0,E13))</f>
        <v>1377265.9199999981</v>
      </c>
    </row>
    <row r="14" spans="1:6">
      <c r="A14" s="58" t="s">
        <v>36</v>
      </c>
      <c r="B14" s="59"/>
      <c r="C14" s="60"/>
      <c r="D14" s="61"/>
      <c r="E14" s="62"/>
      <c r="F14" s="63"/>
    </row>
    <row r="15" spans="1:6" ht="24.6" customHeight="1">
      <c r="A15" s="64" t="s">
        <v>12</v>
      </c>
      <c r="B15" s="65" t="s">
        <v>144</v>
      </c>
      <c r="C15" s="66" t="s">
        <v>146</v>
      </c>
      <c r="D15" s="67">
        <f>D16+D84+D93+D106+D126+D157+D165+D173+D181</f>
        <v>22888800</v>
      </c>
      <c r="E15" s="67">
        <f>E16+E84+E93+E106+E126+E157+E165+E173+E181</f>
        <v>21511534.080000002</v>
      </c>
      <c r="F15" s="68">
        <f t="shared" ref="F15:F36" si="0">IF(OR(D15="-",IF(E15="-",0,E15)&gt;=IF(D15="-",0,D15)),"-",IF(D15="-",0,D15)-IF(E15="-",0,E15))</f>
        <v>1377265.9199999981</v>
      </c>
    </row>
    <row r="16" spans="1:6" ht="21.4" customHeight="1">
      <c r="A16" s="53" t="s">
        <v>147</v>
      </c>
      <c r="B16" s="54" t="s">
        <v>144</v>
      </c>
      <c r="C16" s="55" t="s">
        <v>148</v>
      </c>
      <c r="D16" s="56">
        <f>D17+D43+D49+D37</f>
        <v>9295000</v>
      </c>
      <c r="E16" s="56">
        <f>E17+E49+E37</f>
        <v>9076630.6900000013</v>
      </c>
      <c r="F16" s="57">
        <f t="shared" si="0"/>
        <v>218369.30999999866</v>
      </c>
    </row>
    <row r="17" spans="1:6" ht="58.15" customHeight="1">
      <c r="A17" s="64" t="s">
        <v>149</v>
      </c>
      <c r="B17" s="65" t="s">
        <v>144</v>
      </c>
      <c r="C17" s="66" t="s">
        <v>150</v>
      </c>
      <c r="D17" s="67">
        <f>D18+D31</f>
        <v>8714000</v>
      </c>
      <c r="E17" s="67">
        <f>E18+E31</f>
        <v>8525301.8900000006</v>
      </c>
      <c r="F17" s="68">
        <f t="shared" si="0"/>
        <v>188698.1099999994</v>
      </c>
    </row>
    <row r="18" spans="1:6" ht="43.15" customHeight="1">
      <c r="A18" s="64" t="s">
        <v>151</v>
      </c>
      <c r="B18" s="65" t="s">
        <v>144</v>
      </c>
      <c r="C18" s="66" t="s">
        <v>152</v>
      </c>
      <c r="D18" s="67">
        <f>D19</f>
        <v>8713800</v>
      </c>
      <c r="E18" s="67">
        <f>E19</f>
        <v>8525101.8900000006</v>
      </c>
      <c r="F18" s="68">
        <f t="shared" si="0"/>
        <v>188698.1099999994</v>
      </c>
    </row>
    <row r="19" spans="1:6" ht="46.5" customHeight="1">
      <c r="A19" s="64" t="s">
        <v>153</v>
      </c>
      <c r="B19" s="65" t="s">
        <v>144</v>
      </c>
      <c r="C19" s="66" t="s">
        <v>154</v>
      </c>
      <c r="D19" s="67">
        <f>D20+D26</f>
        <v>8713800</v>
      </c>
      <c r="E19" s="67">
        <f>E20+E26</f>
        <v>8525101.8900000006</v>
      </c>
      <c r="F19" s="68">
        <f t="shared" si="0"/>
        <v>188698.1099999994</v>
      </c>
    </row>
    <row r="20" spans="1:6" ht="111.95" customHeight="1">
      <c r="A20" s="69" t="s">
        <v>155</v>
      </c>
      <c r="B20" s="65" t="s">
        <v>144</v>
      </c>
      <c r="C20" s="66" t="s">
        <v>156</v>
      </c>
      <c r="D20" s="67">
        <f>D21</f>
        <v>6553600</v>
      </c>
      <c r="E20" s="67">
        <f>E21</f>
        <v>6530459.3200000003</v>
      </c>
      <c r="F20" s="68">
        <f t="shared" si="0"/>
        <v>23140.679999999702</v>
      </c>
    </row>
    <row r="21" spans="1:6" ht="77.650000000000006" customHeight="1">
      <c r="A21" s="64" t="s">
        <v>157</v>
      </c>
      <c r="B21" s="65" t="s">
        <v>144</v>
      </c>
      <c r="C21" s="66" t="s">
        <v>158</v>
      </c>
      <c r="D21" s="67">
        <f>D22</f>
        <v>6553600</v>
      </c>
      <c r="E21" s="67">
        <f>E22</f>
        <v>6530459.3200000003</v>
      </c>
      <c r="F21" s="68">
        <f t="shared" si="0"/>
        <v>23140.679999999702</v>
      </c>
    </row>
    <row r="22" spans="1:6" ht="28.35" customHeight="1">
      <c r="A22" s="64" t="s">
        <v>159</v>
      </c>
      <c r="B22" s="65" t="s">
        <v>144</v>
      </c>
      <c r="C22" s="66" t="s">
        <v>160</v>
      </c>
      <c r="D22" s="67">
        <f>D23+D24+D25</f>
        <v>6553600</v>
      </c>
      <c r="E22" s="67">
        <f>E23+E24+E25</f>
        <v>6530459.3200000003</v>
      </c>
      <c r="F22" s="68">
        <f t="shared" si="0"/>
        <v>23140.679999999702</v>
      </c>
    </row>
    <row r="23" spans="1:6" ht="29.85" customHeight="1">
      <c r="A23" s="64" t="s">
        <v>161</v>
      </c>
      <c r="B23" s="65" t="s">
        <v>144</v>
      </c>
      <c r="C23" s="66" t="s">
        <v>162</v>
      </c>
      <c r="D23" s="67">
        <v>4799600</v>
      </c>
      <c r="E23" s="70">
        <v>4799503.0199999996</v>
      </c>
      <c r="F23" s="68">
        <f t="shared" si="0"/>
        <v>96.980000000447035</v>
      </c>
    </row>
    <row r="24" spans="1:6" ht="50.65" customHeight="1">
      <c r="A24" s="64" t="s">
        <v>163</v>
      </c>
      <c r="B24" s="65" t="s">
        <v>144</v>
      </c>
      <c r="C24" s="66" t="s">
        <v>164</v>
      </c>
      <c r="D24" s="67">
        <v>305400</v>
      </c>
      <c r="E24" s="70">
        <v>282410.40000000002</v>
      </c>
      <c r="F24" s="68">
        <f t="shared" si="0"/>
        <v>22989.599999999977</v>
      </c>
    </row>
    <row r="25" spans="1:6" ht="60.4" customHeight="1">
      <c r="A25" s="64" t="s">
        <v>165</v>
      </c>
      <c r="B25" s="65" t="s">
        <v>144</v>
      </c>
      <c r="C25" s="66" t="s">
        <v>166</v>
      </c>
      <c r="D25" s="67">
        <v>1448600</v>
      </c>
      <c r="E25" s="70">
        <v>1448545.9</v>
      </c>
      <c r="F25" s="68">
        <f t="shared" si="0"/>
        <v>54.100000000093132</v>
      </c>
    </row>
    <row r="26" spans="1:6" ht="106.7" customHeight="1">
      <c r="A26" s="69" t="s">
        <v>167</v>
      </c>
      <c r="B26" s="65" t="s">
        <v>144</v>
      </c>
      <c r="C26" s="66" t="s">
        <v>168</v>
      </c>
      <c r="D26" s="67">
        <f>D27</f>
        <v>2160200</v>
      </c>
      <c r="E26" s="67">
        <f>E27</f>
        <v>1994642.57</v>
      </c>
      <c r="F26" s="68">
        <f t="shared" si="0"/>
        <v>165557.42999999993</v>
      </c>
    </row>
    <row r="27" spans="1:6" ht="45.4" customHeight="1">
      <c r="A27" s="64" t="s">
        <v>169</v>
      </c>
      <c r="B27" s="65" t="s">
        <v>144</v>
      </c>
      <c r="C27" s="66" t="s">
        <v>170</v>
      </c>
      <c r="D27" s="67">
        <f>D28</f>
        <v>2160200</v>
      </c>
      <c r="E27" s="67">
        <f>E28</f>
        <v>1994642.57</v>
      </c>
      <c r="F27" s="68">
        <f t="shared" si="0"/>
        <v>165557.42999999993</v>
      </c>
    </row>
    <row r="28" spans="1:6" ht="42.75" customHeight="1">
      <c r="A28" s="64" t="s">
        <v>171</v>
      </c>
      <c r="B28" s="65" t="s">
        <v>144</v>
      </c>
      <c r="C28" s="66" t="s">
        <v>172</v>
      </c>
      <c r="D28" s="67">
        <f>D29+D30</f>
        <v>2160200</v>
      </c>
      <c r="E28" s="67">
        <f>E29+E30</f>
        <v>1994642.57</v>
      </c>
      <c r="F28" s="68">
        <f t="shared" si="0"/>
        <v>165557.42999999993</v>
      </c>
    </row>
    <row r="29" spans="1:6" ht="24" customHeight="1">
      <c r="A29" s="64" t="s">
        <v>173</v>
      </c>
      <c r="B29" s="65" t="s">
        <v>144</v>
      </c>
      <c r="C29" s="66" t="s">
        <v>174</v>
      </c>
      <c r="D29" s="67">
        <v>2083800</v>
      </c>
      <c r="E29" s="70">
        <v>1932538.12</v>
      </c>
      <c r="F29" s="68">
        <f t="shared" si="0"/>
        <v>151261.87999999989</v>
      </c>
    </row>
    <row r="30" spans="1:6" ht="18.75" customHeight="1">
      <c r="A30" s="64" t="s">
        <v>175</v>
      </c>
      <c r="B30" s="65" t="s">
        <v>144</v>
      </c>
      <c r="C30" s="66" t="s">
        <v>176</v>
      </c>
      <c r="D30" s="67">
        <v>76400</v>
      </c>
      <c r="E30" s="70">
        <v>62104.45</v>
      </c>
      <c r="F30" s="68">
        <f t="shared" si="0"/>
        <v>14295.550000000003</v>
      </c>
    </row>
    <row r="31" spans="1:6" ht="45.75" customHeight="1">
      <c r="A31" s="64" t="s">
        <v>177</v>
      </c>
      <c r="B31" s="65" t="s">
        <v>144</v>
      </c>
      <c r="C31" s="66" t="s">
        <v>178</v>
      </c>
      <c r="D31" s="67">
        <v>200</v>
      </c>
      <c r="E31" s="70">
        <v>200</v>
      </c>
      <c r="F31" s="68" t="str">
        <f t="shared" si="0"/>
        <v>-</v>
      </c>
    </row>
    <row r="32" spans="1:6" ht="19.5" customHeight="1">
      <c r="A32" s="64" t="s">
        <v>179</v>
      </c>
      <c r="B32" s="65" t="s">
        <v>144</v>
      </c>
      <c r="C32" s="66" t="s">
        <v>180</v>
      </c>
      <c r="D32" s="67">
        <v>200</v>
      </c>
      <c r="E32" s="70">
        <v>200</v>
      </c>
      <c r="F32" s="68" t="str">
        <f t="shared" si="0"/>
        <v>-</v>
      </c>
    </row>
    <row r="33" spans="1:6" ht="132" customHeight="1">
      <c r="A33" s="69" t="s">
        <v>181</v>
      </c>
      <c r="B33" s="65" t="s">
        <v>144</v>
      </c>
      <c r="C33" s="66" t="s">
        <v>182</v>
      </c>
      <c r="D33" s="67">
        <v>200</v>
      </c>
      <c r="E33" s="70">
        <v>200</v>
      </c>
      <c r="F33" s="68" t="str">
        <f t="shared" si="0"/>
        <v>-</v>
      </c>
    </row>
    <row r="34" spans="1:6" ht="41.85" customHeight="1">
      <c r="A34" s="64" t="s">
        <v>169</v>
      </c>
      <c r="B34" s="65" t="s">
        <v>144</v>
      </c>
      <c r="C34" s="66" t="s">
        <v>183</v>
      </c>
      <c r="D34" s="67">
        <v>200</v>
      </c>
      <c r="E34" s="70">
        <v>200</v>
      </c>
      <c r="F34" s="68" t="str">
        <f t="shared" si="0"/>
        <v>-</v>
      </c>
    </row>
    <row r="35" spans="1:6" ht="46.5" customHeight="1">
      <c r="A35" s="64" t="s">
        <v>171</v>
      </c>
      <c r="B35" s="65" t="s">
        <v>144</v>
      </c>
      <c r="C35" s="66" t="s">
        <v>184</v>
      </c>
      <c r="D35" s="67">
        <v>200</v>
      </c>
      <c r="E35" s="70">
        <v>200</v>
      </c>
      <c r="F35" s="68" t="str">
        <f t="shared" si="0"/>
        <v>-</v>
      </c>
    </row>
    <row r="36" spans="1:6" ht="19.5" customHeight="1">
      <c r="A36" s="64" t="s">
        <v>173</v>
      </c>
      <c r="B36" s="65" t="s">
        <v>144</v>
      </c>
      <c r="C36" s="66" t="s">
        <v>185</v>
      </c>
      <c r="D36" s="67">
        <v>200</v>
      </c>
      <c r="E36" s="70">
        <v>200</v>
      </c>
      <c r="F36" s="68" t="str">
        <f t="shared" si="0"/>
        <v>-</v>
      </c>
    </row>
    <row r="37" spans="1:6" ht="37.35" customHeight="1">
      <c r="A37" s="71" t="s">
        <v>186</v>
      </c>
      <c r="B37" s="72" t="s">
        <v>144</v>
      </c>
      <c r="C37" s="73" t="s">
        <v>187</v>
      </c>
      <c r="D37" s="67">
        <f t="shared" ref="D37:E41" si="1">D38</f>
        <v>43200</v>
      </c>
      <c r="E37" s="70">
        <f t="shared" si="1"/>
        <v>43200</v>
      </c>
      <c r="F37" s="68" t="s">
        <v>47</v>
      </c>
    </row>
    <row r="38" spans="1:6" ht="35.85" customHeight="1">
      <c r="A38" s="71" t="s">
        <v>177</v>
      </c>
      <c r="B38" s="72" t="s">
        <v>144</v>
      </c>
      <c r="C38" s="73" t="s">
        <v>188</v>
      </c>
      <c r="D38" s="67">
        <f t="shared" si="1"/>
        <v>43200</v>
      </c>
      <c r="E38" s="70">
        <f t="shared" si="1"/>
        <v>43200</v>
      </c>
      <c r="F38" s="68" t="s">
        <v>47</v>
      </c>
    </row>
    <row r="39" spans="1:6" ht="19.5" customHeight="1">
      <c r="A39" s="71" t="s">
        <v>179</v>
      </c>
      <c r="B39" s="72" t="s">
        <v>144</v>
      </c>
      <c r="C39" s="73" t="s">
        <v>189</v>
      </c>
      <c r="D39" s="67">
        <f t="shared" si="1"/>
        <v>43200</v>
      </c>
      <c r="E39" s="70">
        <f t="shared" si="1"/>
        <v>43200</v>
      </c>
      <c r="F39" s="68" t="s">
        <v>47</v>
      </c>
    </row>
    <row r="40" spans="1:6" ht="148.5" customHeight="1">
      <c r="A40" s="74" t="s">
        <v>190</v>
      </c>
      <c r="B40" s="72" t="s">
        <v>144</v>
      </c>
      <c r="C40" s="73" t="s">
        <v>191</v>
      </c>
      <c r="D40" s="67">
        <f t="shared" si="1"/>
        <v>43200</v>
      </c>
      <c r="E40" s="70">
        <f t="shared" si="1"/>
        <v>43200</v>
      </c>
      <c r="F40" s="68" t="s">
        <v>47</v>
      </c>
    </row>
    <row r="41" spans="1:6" ht="19.5" customHeight="1">
      <c r="A41" s="71" t="s">
        <v>192</v>
      </c>
      <c r="B41" s="72" t="s">
        <v>144</v>
      </c>
      <c r="C41" s="73" t="s">
        <v>193</v>
      </c>
      <c r="D41" s="67">
        <f t="shared" si="1"/>
        <v>43200</v>
      </c>
      <c r="E41" s="70">
        <f t="shared" si="1"/>
        <v>43200</v>
      </c>
      <c r="F41" s="68" t="s">
        <v>47</v>
      </c>
    </row>
    <row r="42" spans="1:6" ht="19.5" customHeight="1">
      <c r="A42" s="71" t="s">
        <v>128</v>
      </c>
      <c r="B42" s="72" t="s">
        <v>144</v>
      </c>
      <c r="C42" s="73" t="s">
        <v>194</v>
      </c>
      <c r="D42" s="67">
        <v>43200</v>
      </c>
      <c r="E42" s="70">
        <v>43200</v>
      </c>
      <c r="F42" s="68" t="s">
        <v>47</v>
      </c>
    </row>
    <row r="43" spans="1:6" ht="22.35" customHeight="1">
      <c r="A43" s="71" t="s">
        <v>195</v>
      </c>
      <c r="B43" s="65" t="s">
        <v>144</v>
      </c>
      <c r="C43" s="73" t="s">
        <v>196</v>
      </c>
      <c r="D43" s="67">
        <f>D44</f>
        <v>15000</v>
      </c>
      <c r="E43" s="70" t="s">
        <v>47</v>
      </c>
      <c r="F43" s="68">
        <f t="shared" ref="F43:F74" si="2">IF(OR(D43="-",IF(E43="-",0,E43)&gt;=IF(D43="-",0,D43)),"-",IF(D43="-",0,D43)-IF(E43="-",0,E43))</f>
        <v>15000</v>
      </c>
    </row>
    <row r="44" spans="1:6" ht="43.9" customHeight="1">
      <c r="A44" s="71" t="s">
        <v>177</v>
      </c>
      <c r="B44" s="65" t="s">
        <v>144</v>
      </c>
      <c r="C44" s="73" t="s">
        <v>197</v>
      </c>
      <c r="D44" s="67">
        <f>D45</f>
        <v>15000</v>
      </c>
      <c r="E44" s="70" t="s">
        <v>47</v>
      </c>
      <c r="F44" s="68">
        <f t="shared" si="2"/>
        <v>15000</v>
      </c>
    </row>
    <row r="45" spans="1:6" ht="33.6" customHeight="1">
      <c r="A45" s="71" t="s">
        <v>198</v>
      </c>
      <c r="B45" s="65" t="s">
        <v>144</v>
      </c>
      <c r="C45" s="73" t="s">
        <v>199</v>
      </c>
      <c r="D45" s="67">
        <f>D46</f>
        <v>15000</v>
      </c>
      <c r="E45" s="70" t="s">
        <v>47</v>
      </c>
      <c r="F45" s="68">
        <f t="shared" si="2"/>
        <v>15000</v>
      </c>
    </row>
    <row r="46" spans="1:6" ht="85.15" customHeight="1">
      <c r="A46" s="71" t="s">
        <v>200</v>
      </c>
      <c r="B46" s="65" t="s">
        <v>144</v>
      </c>
      <c r="C46" s="73" t="s">
        <v>201</v>
      </c>
      <c r="D46" s="67">
        <f>D47</f>
        <v>15000</v>
      </c>
      <c r="E46" s="70" t="s">
        <v>47</v>
      </c>
      <c r="F46" s="68">
        <f t="shared" si="2"/>
        <v>15000</v>
      </c>
    </row>
    <row r="47" spans="1:6" ht="19.5" customHeight="1">
      <c r="A47" s="71" t="s">
        <v>202</v>
      </c>
      <c r="B47" s="65" t="s">
        <v>144</v>
      </c>
      <c r="C47" s="73" t="s">
        <v>203</v>
      </c>
      <c r="D47" s="67">
        <f>D48</f>
        <v>15000</v>
      </c>
      <c r="E47" s="70" t="s">
        <v>47</v>
      </c>
      <c r="F47" s="68">
        <f t="shared" si="2"/>
        <v>15000</v>
      </c>
    </row>
    <row r="48" spans="1:6" ht="18.75" customHeight="1">
      <c r="A48" s="71" t="s">
        <v>204</v>
      </c>
      <c r="B48" s="65" t="s">
        <v>144</v>
      </c>
      <c r="C48" s="73" t="s">
        <v>205</v>
      </c>
      <c r="D48" s="67">
        <v>15000</v>
      </c>
      <c r="E48" s="70" t="s">
        <v>47</v>
      </c>
      <c r="F48" s="68">
        <f t="shared" si="2"/>
        <v>15000</v>
      </c>
    </row>
    <row r="49" spans="1:6" ht="17.25" customHeight="1">
      <c r="A49" s="64" t="s">
        <v>206</v>
      </c>
      <c r="B49" s="65" t="s">
        <v>144</v>
      </c>
      <c r="C49" s="66" t="s">
        <v>207</v>
      </c>
      <c r="D49" s="67">
        <f>D50+D57+D72+D78</f>
        <v>522800</v>
      </c>
      <c r="E49" s="67">
        <f>E50+E57+E78</f>
        <v>508128.8</v>
      </c>
      <c r="F49" s="68">
        <f t="shared" si="2"/>
        <v>14671.200000000012</v>
      </c>
    </row>
    <row r="50" spans="1:6" ht="45" customHeight="1">
      <c r="A50" s="64" t="s">
        <v>151</v>
      </c>
      <c r="B50" s="65" t="s">
        <v>144</v>
      </c>
      <c r="C50" s="66" t="s">
        <v>208</v>
      </c>
      <c r="D50" s="67">
        <f t="shared" ref="D50:E53" si="3">D51</f>
        <v>213800</v>
      </c>
      <c r="E50" s="67">
        <f t="shared" si="3"/>
        <v>213270</v>
      </c>
      <c r="F50" s="68">
        <f t="shared" si="2"/>
        <v>530</v>
      </c>
    </row>
    <row r="51" spans="1:6" ht="46.5" customHeight="1">
      <c r="A51" s="64" t="s">
        <v>153</v>
      </c>
      <c r="B51" s="65" t="s">
        <v>144</v>
      </c>
      <c r="C51" s="66" t="s">
        <v>209</v>
      </c>
      <c r="D51" s="67">
        <f t="shared" si="3"/>
        <v>213800</v>
      </c>
      <c r="E51" s="67">
        <f t="shared" si="3"/>
        <v>213270</v>
      </c>
      <c r="F51" s="68">
        <f t="shared" si="2"/>
        <v>530</v>
      </c>
    </row>
    <row r="52" spans="1:6" ht="76.900000000000006" customHeight="1">
      <c r="A52" s="64" t="s">
        <v>210</v>
      </c>
      <c r="B52" s="65" t="s">
        <v>144</v>
      </c>
      <c r="C52" s="66" t="s">
        <v>211</v>
      </c>
      <c r="D52" s="67">
        <f t="shared" si="3"/>
        <v>213800</v>
      </c>
      <c r="E52" s="67">
        <f t="shared" si="3"/>
        <v>213270</v>
      </c>
      <c r="F52" s="68">
        <f t="shared" si="2"/>
        <v>530</v>
      </c>
    </row>
    <row r="53" spans="1:6" ht="20.25" customHeight="1">
      <c r="A53" s="64" t="s">
        <v>202</v>
      </c>
      <c r="B53" s="65" t="s">
        <v>144</v>
      </c>
      <c r="C53" s="66" t="s">
        <v>212</v>
      </c>
      <c r="D53" s="67">
        <f t="shared" si="3"/>
        <v>213800</v>
      </c>
      <c r="E53" s="67">
        <f t="shared" si="3"/>
        <v>213270</v>
      </c>
      <c r="F53" s="68">
        <f t="shared" si="2"/>
        <v>530</v>
      </c>
    </row>
    <row r="54" spans="1:6" ht="23.25" customHeight="1">
      <c r="A54" s="64" t="s">
        <v>213</v>
      </c>
      <c r="B54" s="65" t="s">
        <v>144</v>
      </c>
      <c r="C54" s="66" t="s">
        <v>214</v>
      </c>
      <c r="D54" s="67">
        <f>D55+D56</f>
        <v>213800</v>
      </c>
      <c r="E54" s="67">
        <f>E55+E56</f>
        <v>213270</v>
      </c>
      <c r="F54" s="68">
        <f t="shared" si="2"/>
        <v>530</v>
      </c>
    </row>
    <row r="55" spans="1:6" ht="27" customHeight="1">
      <c r="A55" s="64" t="s">
        <v>215</v>
      </c>
      <c r="B55" s="65" t="s">
        <v>144</v>
      </c>
      <c r="C55" s="66" t="s">
        <v>216</v>
      </c>
      <c r="D55" s="67">
        <v>212300</v>
      </c>
      <c r="E55" s="70">
        <v>212300</v>
      </c>
      <c r="F55" s="68" t="str">
        <f t="shared" si="2"/>
        <v>-</v>
      </c>
    </row>
    <row r="56" spans="1:6" ht="20.25" customHeight="1">
      <c r="A56" s="64" t="s">
        <v>217</v>
      </c>
      <c r="B56" s="65" t="s">
        <v>144</v>
      </c>
      <c r="C56" s="66" t="s">
        <v>218</v>
      </c>
      <c r="D56" s="67">
        <v>1500</v>
      </c>
      <c r="E56" s="70">
        <v>970</v>
      </c>
      <c r="F56" s="68">
        <f t="shared" si="2"/>
        <v>530</v>
      </c>
    </row>
    <row r="57" spans="1:6" ht="43.5" customHeight="1">
      <c r="A57" s="64" t="s">
        <v>219</v>
      </c>
      <c r="B57" s="65" t="s">
        <v>144</v>
      </c>
      <c r="C57" s="66" t="s">
        <v>220</v>
      </c>
      <c r="D57" s="67">
        <f>D58+D63</f>
        <v>84000</v>
      </c>
      <c r="E57" s="67">
        <f>E58+E63</f>
        <v>79030</v>
      </c>
      <c r="F57" s="68">
        <f t="shared" si="2"/>
        <v>4970</v>
      </c>
    </row>
    <row r="58" spans="1:6" ht="75.400000000000006" customHeight="1">
      <c r="A58" s="64" t="s">
        <v>221</v>
      </c>
      <c r="B58" s="65" t="s">
        <v>144</v>
      </c>
      <c r="C58" s="66" t="s">
        <v>222</v>
      </c>
      <c r="D58" s="67">
        <v>20000</v>
      </c>
      <c r="E58" s="70">
        <v>20000</v>
      </c>
      <c r="F58" s="68" t="str">
        <f t="shared" si="2"/>
        <v>-</v>
      </c>
    </row>
    <row r="59" spans="1:6" ht="129.19999999999999" customHeight="1">
      <c r="A59" s="69" t="s">
        <v>223</v>
      </c>
      <c r="B59" s="65" t="s">
        <v>144</v>
      </c>
      <c r="C59" s="66" t="s">
        <v>224</v>
      </c>
      <c r="D59" s="67">
        <v>20000</v>
      </c>
      <c r="E59" s="70">
        <v>20000</v>
      </c>
      <c r="F59" s="68" t="str">
        <f t="shared" si="2"/>
        <v>-</v>
      </c>
    </row>
    <row r="60" spans="1:6" ht="19.5" customHeight="1">
      <c r="A60" s="64" t="s">
        <v>202</v>
      </c>
      <c r="B60" s="65" t="s">
        <v>144</v>
      </c>
      <c r="C60" s="66" t="s">
        <v>225</v>
      </c>
      <c r="D60" s="67">
        <v>20000</v>
      </c>
      <c r="E60" s="70">
        <v>20000</v>
      </c>
      <c r="F60" s="68" t="str">
        <f t="shared" si="2"/>
        <v>-</v>
      </c>
    </row>
    <row r="61" spans="1:6" ht="19.5" customHeight="1">
      <c r="A61" s="64" t="s">
        <v>213</v>
      </c>
      <c r="B61" s="65" t="s">
        <v>144</v>
      </c>
      <c r="C61" s="66" t="s">
        <v>226</v>
      </c>
      <c r="D61" s="67">
        <v>20000</v>
      </c>
      <c r="E61" s="70">
        <v>20000</v>
      </c>
      <c r="F61" s="68" t="str">
        <f t="shared" si="2"/>
        <v>-</v>
      </c>
    </row>
    <row r="62" spans="1:6" ht="19.5" customHeight="1">
      <c r="A62" s="64" t="s">
        <v>227</v>
      </c>
      <c r="B62" s="65" t="s">
        <v>144</v>
      </c>
      <c r="C62" s="66" t="s">
        <v>228</v>
      </c>
      <c r="D62" s="67">
        <v>20000</v>
      </c>
      <c r="E62" s="70">
        <v>20000</v>
      </c>
      <c r="F62" s="68" t="str">
        <f t="shared" si="2"/>
        <v>-</v>
      </c>
    </row>
    <row r="63" spans="1:6" ht="52.15" customHeight="1">
      <c r="A63" s="64" t="s">
        <v>229</v>
      </c>
      <c r="B63" s="65" t="s">
        <v>144</v>
      </c>
      <c r="C63" s="66" t="s">
        <v>230</v>
      </c>
      <c r="D63" s="67">
        <f>D64+D68</f>
        <v>64000</v>
      </c>
      <c r="E63" s="67">
        <f>E64+E68</f>
        <v>59030</v>
      </c>
      <c r="F63" s="68">
        <f t="shared" si="2"/>
        <v>4970</v>
      </c>
    </row>
    <row r="64" spans="1:6" ht="139.5" customHeight="1">
      <c r="A64" s="69" t="s">
        <v>231</v>
      </c>
      <c r="B64" s="65" t="s">
        <v>144</v>
      </c>
      <c r="C64" s="66" t="s">
        <v>232</v>
      </c>
      <c r="D64" s="67">
        <f t="shared" ref="D64:E66" si="4">D65</f>
        <v>47200</v>
      </c>
      <c r="E64" s="70">
        <f t="shared" si="4"/>
        <v>42230</v>
      </c>
      <c r="F64" s="68">
        <f t="shared" si="2"/>
        <v>4970</v>
      </c>
    </row>
    <row r="65" spans="1:6" ht="41.65" customHeight="1">
      <c r="A65" s="64" t="s">
        <v>169</v>
      </c>
      <c r="B65" s="65" t="s">
        <v>144</v>
      </c>
      <c r="C65" s="66" t="s">
        <v>233</v>
      </c>
      <c r="D65" s="67">
        <f t="shared" si="4"/>
        <v>47200</v>
      </c>
      <c r="E65" s="70">
        <f t="shared" si="4"/>
        <v>42230</v>
      </c>
      <c r="F65" s="68">
        <f t="shared" si="2"/>
        <v>4970</v>
      </c>
    </row>
    <row r="66" spans="1:6" ht="41.65" customHeight="1">
      <c r="A66" s="64" t="s">
        <v>171</v>
      </c>
      <c r="B66" s="65" t="s">
        <v>144</v>
      </c>
      <c r="C66" s="66" t="s">
        <v>234</v>
      </c>
      <c r="D66" s="67">
        <f t="shared" si="4"/>
        <v>47200</v>
      </c>
      <c r="E66" s="70">
        <f t="shared" si="4"/>
        <v>42230</v>
      </c>
      <c r="F66" s="68">
        <f t="shared" si="2"/>
        <v>4970</v>
      </c>
    </row>
    <row r="67" spans="1:6" ht="23.25" customHeight="1">
      <c r="A67" s="64" t="s">
        <v>173</v>
      </c>
      <c r="B67" s="65" t="s">
        <v>144</v>
      </c>
      <c r="C67" s="66" t="s">
        <v>235</v>
      </c>
      <c r="D67" s="67">
        <v>47200</v>
      </c>
      <c r="E67" s="70">
        <v>42230</v>
      </c>
      <c r="F67" s="68">
        <f t="shared" si="2"/>
        <v>4970</v>
      </c>
    </row>
    <row r="68" spans="1:6" ht="126.2" customHeight="1">
      <c r="A68" s="69" t="s">
        <v>236</v>
      </c>
      <c r="B68" s="65" t="s">
        <v>144</v>
      </c>
      <c r="C68" s="66" t="s">
        <v>237</v>
      </c>
      <c r="D68" s="67">
        <f t="shared" ref="D68:E70" si="5">D69</f>
        <v>16800</v>
      </c>
      <c r="E68" s="70">
        <f t="shared" si="5"/>
        <v>16800</v>
      </c>
      <c r="F68" s="68" t="str">
        <f t="shared" si="2"/>
        <v>-</v>
      </c>
    </row>
    <row r="69" spans="1:6" ht="43.35" customHeight="1">
      <c r="A69" s="64" t="s">
        <v>169</v>
      </c>
      <c r="B69" s="65" t="s">
        <v>144</v>
      </c>
      <c r="C69" s="66" t="s">
        <v>238</v>
      </c>
      <c r="D69" s="67">
        <f t="shared" si="5"/>
        <v>16800</v>
      </c>
      <c r="E69" s="70">
        <f t="shared" si="5"/>
        <v>16800</v>
      </c>
      <c r="F69" s="68" t="str">
        <f t="shared" si="2"/>
        <v>-</v>
      </c>
    </row>
    <row r="70" spans="1:6" ht="48.4" customHeight="1">
      <c r="A70" s="64" t="s">
        <v>171</v>
      </c>
      <c r="B70" s="65" t="s">
        <v>144</v>
      </c>
      <c r="C70" s="66" t="s">
        <v>239</v>
      </c>
      <c r="D70" s="67">
        <f t="shared" si="5"/>
        <v>16800</v>
      </c>
      <c r="E70" s="70">
        <f t="shared" si="5"/>
        <v>16800</v>
      </c>
      <c r="F70" s="68" t="str">
        <f t="shared" si="2"/>
        <v>-</v>
      </c>
    </row>
    <row r="71" spans="1:6" ht="20.85" customHeight="1">
      <c r="A71" s="64" t="s">
        <v>173</v>
      </c>
      <c r="B71" s="65" t="s">
        <v>144</v>
      </c>
      <c r="C71" s="66" t="s">
        <v>240</v>
      </c>
      <c r="D71" s="67">
        <v>16800</v>
      </c>
      <c r="E71" s="70">
        <v>16800</v>
      </c>
      <c r="F71" s="68" t="str">
        <f t="shared" si="2"/>
        <v>-</v>
      </c>
    </row>
    <row r="72" spans="1:6" ht="72.400000000000006" customHeight="1">
      <c r="A72" s="71" t="s">
        <v>241</v>
      </c>
      <c r="B72" s="72" t="s">
        <v>144</v>
      </c>
      <c r="C72" s="73" t="s">
        <v>242</v>
      </c>
      <c r="D72" s="75">
        <v>3000</v>
      </c>
      <c r="E72" s="76" t="str">
        <f>E73</f>
        <v>-</v>
      </c>
      <c r="F72" s="77">
        <f t="shared" si="2"/>
        <v>3000</v>
      </c>
    </row>
    <row r="73" spans="1:6" ht="25.5">
      <c r="A73" s="71" t="s">
        <v>243</v>
      </c>
      <c r="B73" s="72" t="s">
        <v>144</v>
      </c>
      <c r="C73" s="73" t="s">
        <v>244</v>
      </c>
      <c r="D73" s="75">
        <v>3000</v>
      </c>
      <c r="E73" s="76" t="str">
        <f>E74</f>
        <v>-</v>
      </c>
      <c r="F73" s="77">
        <f t="shared" si="2"/>
        <v>3000</v>
      </c>
    </row>
    <row r="74" spans="1:6" ht="153">
      <c r="A74" s="78" t="s">
        <v>245</v>
      </c>
      <c r="B74" s="72" t="s">
        <v>144</v>
      </c>
      <c r="C74" s="73" t="s">
        <v>246</v>
      </c>
      <c r="D74" s="75">
        <v>3000</v>
      </c>
      <c r="E74" s="76" t="str">
        <f>E75</f>
        <v>-</v>
      </c>
      <c r="F74" s="77">
        <f t="shared" si="2"/>
        <v>3000</v>
      </c>
    </row>
    <row r="75" spans="1:6" ht="42.4" customHeight="1">
      <c r="A75" s="71" t="s">
        <v>169</v>
      </c>
      <c r="B75" s="72" t="s">
        <v>144</v>
      </c>
      <c r="C75" s="73" t="s">
        <v>247</v>
      </c>
      <c r="D75" s="75">
        <v>3000</v>
      </c>
      <c r="E75" s="76" t="str">
        <f>E76</f>
        <v>-</v>
      </c>
      <c r="F75" s="77">
        <f t="shared" ref="F75:F106" si="6">IF(OR(D75="-",IF(E75="-",0,E75)&gt;=IF(D75="-",0,D75)),"-",IF(D75="-",0,D75)-IF(E75="-",0,E75))</f>
        <v>3000</v>
      </c>
    </row>
    <row r="76" spans="1:6" ht="45.4" customHeight="1">
      <c r="A76" s="71" t="s">
        <v>171</v>
      </c>
      <c r="B76" s="72" t="s">
        <v>144</v>
      </c>
      <c r="C76" s="73" t="s">
        <v>248</v>
      </c>
      <c r="D76" s="75">
        <v>3000</v>
      </c>
      <c r="E76" s="76" t="str">
        <f>E77</f>
        <v>-</v>
      </c>
      <c r="F76" s="77">
        <f t="shared" si="6"/>
        <v>3000</v>
      </c>
    </row>
    <row r="77" spans="1:6" ht="21.6" customHeight="1">
      <c r="A77" s="71" t="s">
        <v>173</v>
      </c>
      <c r="B77" s="72" t="s">
        <v>144</v>
      </c>
      <c r="C77" s="73" t="s">
        <v>249</v>
      </c>
      <c r="D77" s="75">
        <v>3000</v>
      </c>
      <c r="E77" s="76" t="s">
        <v>47</v>
      </c>
      <c r="F77" s="77">
        <f t="shared" si="6"/>
        <v>3000</v>
      </c>
    </row>
    <row r="78" spans="1:6" ht="42" customHeight="1">
      <c r="A78" s="71" t="s">
        <v>177</v>
      </c>
      <c r="B78" s="72" t="s">
        <v>144</v>
      </c>
      <c r="C78" s="73" t="s">
        <v>250</v>
      </c>
      <c r="D78" s="75">
        <f t="shared" ref="D78:E82" si="7">D79</f>
        <v>222000</v>
      </c>
      <c r="E78" s="76">
        <f t="shared" si="7"/>
        <v>215828.8</v>
      </c>
      <c r="F78" s="77">
        <f t="shared" si="6"/>
        <v>6171.2000000000116</v>
      </c>
    </row>
    <row r="79" spans="1:6" ht="21.6" customHeight="1">
      <c r="A79" s="71" t="s">
        <v>179</v>
      </c>
      <c r="B79" s="72" t="s">
        <v>144</v>
      </c>
      <c r="C79" s="73" t="s">
        <v>251</v>
      </c>
      <c r="D79" s="75">
        <f t="shared" si="7"/>
        <v>222000</v>
      </c>
      <c r="E79" s="76">
        <f t="shared" si="7"/>
        <v>215828.8</v>
      </c>
      <c r="F79" s="77">
        <f t="shared" si="6"/>
        <v>6171.2000000000116</v>
      </c>
    </row>
    <row r="80" spans="1:6" ht="102.2" customHeight="1">
      <c r="A80" s="78" t="s">
        <v>252</v>
      </c>
      <c r="B80" s="72" t="s">
        <v>144</v>
      </c>
      <c r="C80" s="73" t="s">
        <v>253</v>
      </c>
      <c r="D80" s="75">
        <f t="shared" si="7"/>
        <v>222000</v>
      </c>
      <c r="E80" s="76">
        <f t="shared" si="7"/>
        <v>215828.8</v>
      </c>
      <c r="F80" s="77">
        <f t="shared" si="6"/>
        <v>6171.2000000000116</v>
      </c>
    </row>
    <row r="81" spans="1:6" ht="42.4" customHeight="1">
      <c r="A81" s="71" t="s">
        <v>169</v>
      </c>
      <c r="B81" s="72" t="s">
        <v>144</v>
      </c>
      <c r="C81" s="73" t="s">
        <v>254</v>
      </c>
      <c r="D81" s="75">
        <f t="shared" si="7"/>
        <v>222000</v>
      </c>
      <c r="E81" s="76">
        <f t="shared" si="7"/>
        <v>215828.8</v>
      </c>
      <c r="F81" s="77">
        <f t="shared" si="6"/>
        <v>6171.2000000000116</v>
      </c>
    </row>
    <row r="82" spans="1:6" ht="43.15" customHeight="1">
      <c r="A82" s="71" t="s">
        <v>171</v>
      </c>
      <c r="B82" s="72" t="s">
        <v>144</v>
      </c>
      <c r="C82" s="73" t="s">
        <v>255</v>
      </c>
      <c r="D82" s="75">
        <f t="shared" si="7"/>
        <v>222000</v>
      </c>
      <c r="E82" s="76">
        <f t="shared" si="7"/>
        <v>215828.8</v>
      </c>
      <c r="F82" s="77">
        <f t="shared" si="6"/>
        <v>6171.2000000000116</v>
      </c>
    </row>
    <row r="83" spans="1:6" ht="24.6" customHeight="1">
      <c r="A83" s="71" t="s">
        <v>173</v>
      </c>
      <c r="B83" s="72" t="s">
        <v>144</v>
      </c>
      <c r="C83" s="73" t="s">
        <v>256</v>
      </c>
      <c r="D83" s="75">
        <v>222000</v>
      </c>
      <c r="E83" s="76">
        <v>215828.8</v>
      </c>
      <c r="F83" s="77">
        <f t="shared" si="6"/>
        <v>6171.2000000000116</v>
      </c>
    </row>
    <row r="84" spans="1:6" ht="21.4" customHeight="1">
      <c r="A84" s="53" t="s">
        <v>257</v>
      </c>
      <c r="B84" s="54" t="s">
        <v>144</v>
      </c>
      <c r="C84" s="55" t="s">
        <v>258</v>
      </c>
      <c r="D84" s="56">
        <f t="shared" ref="D84:E89" si="8">D85</f>
        <v>299200</v>
      </c>
      <c r="E84" s="79">
        <f t="shared" si="8"/>
        <v>299200</v>
      </c>
      <c r="F84" s="57" t="str">
        <f t="shared" si="6"/>
        <v>-</v>
      </c>
    </row>
    <row r="85" spans="1:6" ht="29.1" customHeight="1">
      <c r="A85" s="64" t="s">
        <v>259</v>
      </c>
      <c r="B85" s="65" t="s">
        <v>144</v>
      </c>
      <c r="C85" s="66" t="s">
        <v>260</v>
      </c>
      <c r="D85" s="67">
        <f t="shared" si="8"/>
        <v>299200</v>
      </c>
      <c r="E85" s="67">
        <f t="shared" si="8"/>
        <v>299200</v>
      </c>
      <c r="F85" s="68" t="str">
        <f t="shared" si="6"/>
        <v>-</v>
      </c>
    </row>
    <row r="86" spans="1:6" ht="40.9" customHeight="1">
      <c r="A86" s="64" t="s">
        <v>177</v>
      </c>
      <c r="B86" s="65" t="s">
        <v>144</v>
      </c>
      <c r="C86" s="66" t="s">
        <v>261</v>
      </c>
      <c r="D86" s="67">
        <f t="shared" si="8"/>
        <v>299200</v>
      </c>
      <c r="E86" s="67">
        <f t="shared" si="8"/>
        <v>299200</v>
      </c>
      <c r="F86" s="68" t="str">
        <f t="shared" si="6"/>
        <v>-</v>
      </c>
    </row>
    <row r="87" spans="1:6" ht="23.25" customHeight="1">
      <c r="A87" s="64" t="s">
        <v>179</v>
      </c>
      <c r="B87" s="65" t="s">
        <v>144</v>
      </c>
      <c r="C87" s="66" t="s">
        <v>262</v>
      </c>
      <c r="D87" s="67">
        <f t="shared" si="8"/>
        <v>299200</v>
      </c>
      <c r="E87" s="67">
        <f t="shared" si="8"/>
        <v>299200</v>
      </c>
      <c r="F87" s="68" t="str">
        <f t="shared" si="6"/>
        <v>-</v>
      </c>
    </row>
    <row r="88" spans="1:6" ht="92.65" customHeight="1">
      <c r="A88" s="64" t="s">
        <v>263</v>
      </c>
      <c r="B88" s="65" t="s">
        <v>144</v>
      </c>
      <c r="C88" s="66" t="s">
        <v>264</v>
      </c>
      <c r="D88" s="67">
        <f t="shared" si="8"/>
        <v>299200</v>
      </c>
      <c r="E88" s="67">
        <f t="shared" si="8"/>
        <v>299200</v>
      </c>
      <c r="F88" s="68" t="str">
        <f t="shared" si="6"/>
        <v>-</v>
      </c>
    </row>
    <row r="89" spans="1:6" ht="84.4" customHeight="1">
      <c r="A89" s="64" t="s">
        <v>157</v>
      </c>
      <c r="B89" s="65" t="s">
        <v>144</v>
      </c>
      <c r="C89" s="66" t="s">
        <v>265</v>
      </c>
      <c r="D89" s="67">
        <f t="shared" si="8"/>
        <v>299200</v>
      </c>
      <c r="E89" s="67">
        <f t="shared" si="8"/>
        <v>299200</v>
      </c>
      <c r="F89" s="68" t="str">
        <f t="shared" si="6"/>
        <v>-</v>
      </c>
    </row>
    <row r="90" spans="1:6" ht="33.6" customHeight="1">
      <c r="A90" s="64" t="s">
        <v>159</v>
      </c>
      <c r="B90" s="65" t="s">
        <v>144</v>
      </c>
      <c r="C90" s="66" t="s">
        <v>266</v>
      </c>
      <c r="D90" s="67">
        <f>D91+D92</f>
        <v>299200</v>
      </c>
      <c r="E90" s="67">
        <f>E91+E92</f>
        <v>299200</v>
      </c>
      <c r="F90" s="68" t="str">
        <f t="shared" si="6"/>
        <v>-</v>
      </c>
    </row>
    <row r="91" spans="1:6" ht="34.35" customHeight="1">
      <c r="A91" s="64" t="s">
        <v>161</v>
      </c>
      <c r="B91" s="65" t="s">
        <v>144</v>
      </c>
      <c r="C91" s="66" t="s">
        <v>267</v>
      </c>
      <c r="D91" s="67">
        <v>230230.74</v>
      </c>
      <c r="E91" s="67">
        <v>230230.74</v>
      </c>
      <c r="F91" s="68" t="str">
        <f t="shared" si="6"/>
        <v>-</v>
      </c>
    </row>
    <row r="92" spans="1:6" ht="58.9" customHeight="1">
      <c r="A92" s="64" t="s">
        <v>165</v>
      </c>
      <c r="B92" s="65" t="s">
        <v>144</v>
      </c>
      <c r="C92" s="66" t="s">
        <v>268</v>
      </c>
      <c r="D92" s="67">
        <v>68969.259999999995</v>
      </c>
      <c r="E92" s="67">
        <v>68969.259999999995</v>
      </c>
      <c r="F92" s="68" t="str">
        <f t="shared" si="6"/>
        <v>-</v>
      </c>
    </row>
    <row r="93" spans="1:6" ht="43.15" customHeight="1">
      <c r="A93" s="53" t="s">
        <v>269</v>
      </c>
      <c r="B93" s="54" t="s">
        <v>144</v>
      </c>
      <c r="C93" s="55" t="s">
        <v>270</v>
      </c>
      <c r="D93" s="56">
        <f>D94</f>
        <v>24900</v>
      </c>
      <c r="E93" s="56">
        <f>E94</f>
        <v>15075</v>
      </c>
      <c r="F93" s="57">
        <f t="shared" si="6"/>
        <v>9825</v>
      </c>
    </row>
    <row r="94" spans="1:6" ht="49.15" customHeight="1">
      <c r="A94" s="64" t="s">
        <v>271</v>
      </c>
      <c r="B94" s="65" t="s">
        <v>144</v>
      </c>
      <c r="C94" s="66" t="s">
        <v>272</v>
      </c>
      <c r="D94" s="67">
        <f>D95</f>
        <v>24900</v>
      </c>
      <c r="E94" s="67">
        <f>E95</f>
        <v>15075</v>
      </c>
      <c r="F94" s="68">
        <f t="shared" si="6"/>
        <v>9825</v>
      </c>
    </row>
    <row r="95" spans="1:6" ht="67.150000000000006" customHeight="1">
      <c r="A95" s="64" t="s">
        <v>241</v>
      </c>
      <c r="B95" s="65" t="s">
        <v>144</v>
      </c>
      <c r="C95" s="66" t="s">
        <v>273</v>
      </c>
      <c r="D95" s="67">
        <f>D96+D101</f>
        <v>24900</v>
      </c>
      <c r="E95" s="67">
        <f>E96</f>
        <v>15075</v>
      </c>
      <c r="F95" s="68">
        <f t="shared" si="6"/>
        <v>9825</v>
      </c>
    </row>
    <row r="96" spans="1:6" ht="19.5" customHeight="1">
      <c r="A96" s="64" t="s">
        <v>274</v>
      </c>
      <c r="B96" s="65" t="s">
        <v>144</v>
      </c>
      <c r="C96" s="66" t="s">
        <v>275</v>
      </c>
      <c r="D96" s="67">
        <f>D97</f>
        <v>19700</v>
      </c>
      <c r="E96" s="67">
        <f>E97</f>
        <v>15075</v>
      </c>
      <c r="F96" s="68">
        <f t="shared" si="6"/>
        <v>4625</v>
      </c>
    </row>
    <row r="97" spans="1:6" ht="108.95" customHeight="1">
      <c r="A97" s="69" t="s">
        <v>276</v>
      </c>
      <c r="B97" s="65" t="s">
        <v>144</v>
      </c>
      <c r="C97" s="66" t="s">
        <v>277</v>
      </c>
      <c r="D97" s="67">
        <f>D98</f>
        <v>19700</v>
      </c>
      <c r="E97" s="67">
        <f>E98</f>
        <v>15075</v>
      </c>
      <c r="F97" s="68">
        <f t="shared" si="6"/>
        <v>4625</v>
      </c>
    </row>
    <row r="98" spans="1:6" ht="44.25" customHeight="1">
      <c r="A98" s="64" t="s">
        <v>169</v>
      </c>
      <c r="B98" s="65" t="s">
        <v>144</v>
      </c>
      <c r="C98" s="66" t="s">
        <v>278</v>
      </c>
      <c r="D98" s="67">
        <f>D99</f>
        <v>19700</v>
      </c>
      <c r="E98" s="67">
        <f>E99</f>
        <v>15075</v>
      </c>
      <c r="F98" s="68">
        <f t="shared" si="6"/>
        <v>4625</v>
      </c>
    </row>
    <row r="99" spans="1:6" ht="48" customHeight="1">
      <c r="A99" s="64" t="s">
        <v>171</v>
      </c>
      <c r="B99" s="65" t="s">
        <v>144</v>
      </c>
      <c r="C99" s="66" t="s">
        <v>279</v>
      </c>
      <c r="D99" s="67">
        <f>D100</f>
        <v>19700</v>
      </c>
      <c r="E99" s="67">
        <f>E100</f>
        <v>15075</v>
      </c>
      <c r="F99" s="68">
        <f t="shared" si="6"/>
        <v>4625</v>
      </c>
    </row>
    <row r="100" spans="1:6" ht="20.25" customHeight="1">
      <c r="A100" s="64" t="s">
        <v>173</v>
      </c>
      <c r="B100" s="65" t="s">
        <v>144</v>
      </c>
      <c r="C100" s="66" t="s">
        <v>280</v>
      </c>
      <c r="D100" s="67">
        <v>19700</v>
      </c>
      <c r="E100" s="70">
        <v>15075</v>
      </c>
      <c r="F100" s="68">
        <f t="shared" si="6"/>
        <v>4625</v>
      </c>
    </row>
    <row r="101" spans="1:6" ht="29.85" customHeight="1">
      <c r="A101" s="71" t="s">
        <v>281</v>
      </c>
      <c r="B101" s="72" t="s">
        <v>144</v>
      </c>
      <c r="C101" s="73" t="s">
        <v>282</v>
      </c>
      <c r="D101" s="75">
        <v>5200</v>
      </c>
      <c r="E101" s="76" t="s">
        <v>47</v>
      </c>
      <c r="F101" s="68">
        <f t="shared" si="6"/>
        <v>5200</v>
      </c>
    </row>
    <row r="102" spans="1:6" ht="97.15" customHeight="1">
      <c r="A102" s="78" t="s">
        <v>283</v>
      </c>
      <c r="B102" s="72" t="s">
        <v>144</v>
      </c>
      <c r="C102" s="73" t="s">
        <v>284</v>
      </c>
      <c r="D102" s="75">
        <v>5200</v>
      </c>
      <c r="E102" s="76" t="s">
        <v>47</v>
      </c>
      <c r="F102" s="68">
        <f t="shared" si="6"/>
        <v>5200</v>
      </c>
    </row>
    <row r="103" spans="1:6" ht="40.9" customHeight="1">
      <c r="A103" s="71" t="s">
        <v>169</v>
      </c>
      <c r="B103" s="72" t="s">
        <v>144</v>
      </c>
      <c r="C103" s="73" t="s">
        <v>285</v>
      </c>
      <c r="D103" s="75">
        <v>5200</v>
      </c>
      <c r="E103" s="76" t="s">
        <v>47</v>
      </c>
      <c r="F103" s="68">
        <f t="shared" si="6"/>
        <v>5200</v>
      </c>
    </row>
    <row r="104" spans="1:6" ht="46.15" customHeight="1">
      <c r="A104" s="71" t="s">
        <v>171</v>
      </c>
      <c r="B104" s="72" t="s">
        <v>144</v>
      </c>
      <c r="C104" s="73" t="s">
        <v>286</v>
      </c>
      <c r="D104" s="75">
        <v>5200</v>
      </c>
      <c r="E104" s="76" t="s">
        <v>47</v>
      </c>
      <c r="F104" s="68">
        <f t="shared" si="6"/>
        <v>5200</v>
      </c>
    </row>
    <row r="105" spans="1:6" ht="20.25" customHeight="1">
      <c r="A105" s="71" t="s">
        <v>173</v>
      </c>
      <c r="B105" s="72" t="s">
        <v>144</v>
      </c>
      <c r="C105" s="73" t="s">
        <v>287</v>
      </c>
      <c r="D105" s="75">
        <v>5200</v>
      </c>
      <c r="E105" s="76" t="s">
        <v>47</v>
      </c>
      <c r="F105" s="68">
        <f t="shared" si="6"/>
        <v>5200</v>
      </c>
    </row>
    <row r="106" spans="1:6" ht="21.4" customHeight="1">
      <c r="A106" s="53" t="s">
        <v>288</v>
      </c>
      <c r="B106" s="54" t="s">
        <v>144</v>
      </c>
      <c r="C106" s="55" t="s">
        <v>289</v>
      </c>
      <c r="D106" s="56">
        <f>D107+D119</f>
        <v>1392800</v>
      </c>
      <c r="E106" s="56">
        <f>E107+E119</f>
        <v>1347573.37</v>
      </c>
      <c r="F106" s="57">
        <f t="shared" si="6"/>
        <v>45226.629999999888</v>
      </c>
    </row>
    <row r="107" spans="1:6" ht="18" customHeight="1">
      <c r="A107" s="64" t="s">
        <v>290</v>
      </c>
      <c r="B107" s="65" t="s">
        <v>144</v>
      </c>
      <c r="C107" s="66" t="s">
        <v>291</v>
      </c>
      <c r="D107" s="67">
        <f>D108</f>
        <v>1383800</v>
      </c>
      <c r="E107" s="67">
        <f>E108</f>
        <v>1338573.3700000001</v>
      </c>
      <c r="F107" s="68">
        <f t="shared" ref="F107:F118" si="9">IF(OR(D107="-",IF(E107="-",0,E107)&gt;=IF(D107="-",0,D107)),"-",IF(D107="-",0,D107)-IF(E107="-",0,E107))</f>
        <v>45226.629999999888</v>
      </c>
    </row>
    <row r="108" spans="1:6" ht="37.35" customHeight="1">
      <c r="A108" s="64" t="s">
        <v>292</v>
      </c>
      <c r="B108" s="65" t="s">
        <v>144</v>
      </c>
      <c r="C108" s="66" t="s">
        <v>293</v>
      </c>
      <c r="D108" s="67">
        <f>D109+D114</f>
        <v>1383800</v>
      </c>
      <c r="E108" s="67">
        <f>E109+E114</f>
        <v>1338573.3700000001</v>
      </c>
      <c r="F108" s="68">
        <f t="shared" si="9"/>
        <v>45226.629999999888</v>
      </c>
    </row>
    <row r="109" spans="1:6" ht="39.6" customHeight="1">
      <c r="A109" s="64" t="s">
        <v>294</v>
      </c>
      <c r="B109" s="65" t="s">
        <v>144</v>
      </c>
      <c r="C109" s="66" t="s">
        <v>295</v>
      </c>
      <c r="D109" s="67">
        <f t="shared" ref="D109:E112" si="10">D110</f>
        <v>1159700</v>
      </c>
      <c r="E109" s="67">
        <f t="shared" si="10"/>
        <v>1114473.3700000001</v>
      </c>
      <c r="F109" s="68">
        <f t="shared" si="9"/>
        <v>45226.629999999888</v>
      </c>
    </row>
    <row r="110" spans="1:6" ht="102.95" customHeight="1">
      <c r="A110" s="69" t="s">
        <v>296</v>
      </c>
      <c r="B110" s="65" t="s">
        <v>144</v>
      </c>
      <c r="C110" s="66" t="s">
        <v>297</v>
      </c>
      <c r="D110" s="67">
        <f t="shared" si="10"/>
        <v>1159700</v>
      </c>
      <c r="E110" s="67">
        <f t="shared" si="10"/>
        <v>1114473.3700000001</v>
      </c>
      <c r="F110" s="68">
        <f t="shared" si="9"/>
        <v>45226.629999999888</v>
      </c>
    </row>
    <row r="111" spans="1:6" ht="39.6" customHeight="1">
      <c r="A111" s="64" t="s">
        <v>169</v>
      </c>
      <c r="B111" s="65" t="s">
        <v>144</v>
      </c>
      <c r="C111" s="66" t="s">
        <v>298</v>
      </c>
      <c r="D111" s="67">
        <f t="shared" si="10"/>
        <v>1159700</v>
      </c>
      <c r="E111" s="67">
        <f t="shared" si="10"/>
        <v>1114473.3700000001</v>
      </c>
      <c r="F111" s="68">
        <f t="shared" si="9"/>
        <v>45226.629999999888</v>
      </c>
    </row>
    <row r="112" spans="1:6" ht="40.35" customHeight="1">
      <c r="A112" s="64" t="s">
        <v>171</v>
      </c>
      <c r="B112" s="65" t="s">
        <v>144</v>
      </c>
      <c r="C112" s="66" t="s">
        <v>299</v>
      </c>
      <c r="D112" s="67">
        <f t="shared" si="10"/>
        <v>1159700</v>
      </c>
      <c r="E112" s="67">
        <f t="shared" si="10"/>
        <v>1114473.3700000001</v>
      </c>
      <c r="F112" s="68">
        <f t="shared" si="9"/>
        <v>45226.629999999888</v>
      </c>
    </row>
    <row r="113" spans="1:6" ht="24" customHeight="1">
      <c r="A113" s="64" t="s">
        <v>173</v>
      </c>
      <c r="B113" s="65" t="s">
        <v>144</v>
      </c>
      <c r="C113" s="66" t="s">
        <v>300</v>
      </c>
      <c r="D113" s="67">
        <v>1159700</v>
      </c>
      <c r="E113" s="70">
        <v>1114473.3700000001</v>
      </c>
      <c r="F113" s="68">
        <f t="shared" si="9"/>
        <v>45226.629999999888</v>
      </c>
    </row>
    <row r="114" spans="1:6" ht="46.35" customHeight="1">
      <c r="A114" s="64" t="s">
        <v>301</v>
      </c>
      <c r="B114" s="65" t="s">
        <v>144</v>
      </c>
      <c r="C114" s="66" t="s">
        <v>302</v>
      </c>
      <c r="D114" s="67">
        <f t="shared" ref="D114:E117" si="11">D115</f>
        <v>224100</v>
      </c>
      <c r="E114" s="67">
        <f t="shared" si="11"/>
        <v>224100</v>
      </c>
      <c r="F114" s="68" t="str">
        <f t="shared" si="9"/>
        <v>-</v>
      </c>
    </row>
    <row r="115" spans="1:6" ht="93.2" customHeight="1">
      <c r="A115" s="64" t="s">
        <v>303</v>
      </c>
      <c r="B115" s="65" t="s">
        <v>144</v>
      </c>
      <c r="C115" s="66" t="s">
        <v>304</v>
      </c>
      <c r="D115" s="67">
        <f t="shared" si="11"/>
        <v>224100</v>
      </c>
      <c r="E115" s="67">
        <f t="shared" si="11"/>
        <v>224100</v>
      </c>
      <c r="F115" s="68" t="str">
        <f t="shared" si="9"/>
        <v>-</v>
      </c>
    </row>
    <row r="116" spans="1:6" ht="46.15" customHeight="1">
      <c r="A116" s="64" t="s">
        <v>169</v>
      </c>
      <c r="B116" s="65" t="s">
        <v>144</v>
      </c>
      <c r="C116" s="66" t="s">
        <v>305</v>
      </c>
      <c r="D116" s="67">
        <f t="shared" si="11"/>
        <v>224100</v>
      </c>
      <c r="E116" s="67">
        <f t="shared" si="11"/>
        <v>224100</v>
      </c>
      <c r="F116" s="68" t="str">
        <f t="shared" si="9"/>
        <v>-</v>
      </c>
    </row>
    <row r="117" spans="1:6" ht="46.15" customHeight="1">
      <c r="A117" s="64" t="s">
        <v>171</v>
      </c>
      <c r="B117" s="65" t="s">
        <v>144</v>
      </c>
      <c r="C117" s="66" t="s">
        <v>306</v>
      </c>
      <c r="D117" s="67">
        <f t="shared" si="11"/>
        <v>224100</v>
      </c>
      <c r="E117" s="67">
        <f t="shared" si="11"/>
        <v>224100</v>
      </c>
      <c r="F117" s="68" t="str">
        <f t="shared" si="9"/>
        <v>-</v>
      </c>
    </row>
    <row r="118" spans="1:6" ht="23.25" customHeight="1">
      <c r="A118" s="64" t="s">
        <v>173</v>
      </c>
      <c r="B118" s="65" t="s">
        <v>144</v>
      </c>
      <c r="C118" s="66" t="s">
        <v>307</v>
      </c>
      <c r="D118" s="67">
        <v>224100</v>
      </c>
      <c r="E118" s="70">
        <v>224100</v>
      </c>
      <c r="F118" s="68" t="str">
        <f t="shared" si="9"/>
        <v>-</v>
      </c>
    </row>
    <row r="119" spans="1:6" ht="23.25" customHeight="1">
      <c r="A119" s="71" t="s">
        <v>308</v>
      </c>
      <c r="B119" s="72" t="s">
        <v>144</v>
      </c>
      <c r="C119" s="73" t="s">
        <v>309</v>
      </c>
      <c r="D119" s="67">
        <f t="shared" ref="D119:E124" si="12">D120</f>
        <v>9000</v>
      </c>
      <c r="E119" s="70">
        <f t="shared" si="12"/>
        <v>9000</v>
      </c>
      <c r="F119" s="68" t="s">
        <v>47</v>
      </c>
    </row>
    <row r="120" spans="1:6" ht="41.1" customHeight="1">
      <c r="A120" s="71" t="s">
        <v>177</v>
      </c>
      <c r="B120" s="72" t="s">
        <v>144</v>
      </c>
      <c r="C120" s="73" t="s">
        <v>310</v>
      </c>
      <c r="D120" s="67">
        <f t="shared" si="12"/>
        <v>9000</v>
      </c>
      <c r="E120" s="70">
        <f t="shared" si="12"/>
        <v>9000</v>
      </c>
      <c r="F120" s="68" t="s">
        <v>47</v>
      </c>
    </row>
    <row r="121" spans="1:6" ht="20.100000000000001" customHeight="1">
      <c r="A121" s="71" t="s">
        <v>179</v>
      </c>
      <c r="B121" s="72" t="s">
        <v>144</v>
      </c>
      <c r="C121" s="73" t="s">
        <v>311</v>
      </c>
      <c r="D121" s="67">
        <f t="shared" si="12"/>
        <v>9000</v>
      </c>
      <c r="E121" s="70">
        <f t="shared" si="12"/>
        <v>9000</v>
      </c>
      <c r="F121" s="68" t="s">
        <v>47</v>
      </c>
    </row>
    <row r="122" spans="1:6" ht="79.900000000000006" customHeight="1">
      <c r="A122" s="71" t="s">
        <v>312</v>
      </c>
      <c r="B122" s="72" t="s">
        <v>144</v>
      </c>
      <c r="C122" s="73" t="s">
        <v>313</v>
      </c>
      <c r="D122" s="67">
        <f t="shared" si="12"/>
        <v>9000</v>
      </c>
      <c r="E122" s="70">
        <f t="shared" si="12"/>
        <v>9000</v>
      </c>
      <c r="F122" s="68" t="s">
        <v>47</v>
      </c>
    </row>
    <row r="123" spans="1:6" ht="23.25" customHeight="1">
      <c r="A123" s="71" t="s">
        <v>169</v>
      </c>
      <c r="B123" s="72" t="s">
        <v>144</v>
      </c>
      <c r="C123" s="73" t="s">
        <v>314</v>
      </c>
      <c r="D123" s="67">
        <f t="shared" si="12"/>
        <v>9000</v>
      </c>
      <c r="E123" s="70">
        <f t="shared" si="12"/>
        <v>9000</v>
      </c>
      <c r="F123" s="68" t="s">
        <v>47</v>
      </c>
    </row>
    <row r="124" spans="1:6" ht="41.85" customHeight="1">
      <c r="A124" s="71" t="s">
        <v>171</v>
      </c>
      <c r="B124" s="72" t="s">
        <v>144</v>
      </c>
      <c r="C124" s="73" t="s">
        <v>315</v>
      </c>
      <c r="D124" s="67">
        <f t="shared" si="12"/>
        <v>9000</v>
      </c>
      <c r="E124" s="70">
        <f t="shared" si="12"/>
        <v>9000</v>
      </c>
      <c r="F124" s="68" t="s">
        <v>47</v>
      </c>
    </row>
    <row r="125" spans="1:6" ht="23.25" customHeight="1">
      <c r="A125" s="71" t="s">
        <v>173</v>
      </c>
      <c r="B125" s="72" t="s">
        <v>144</v>
      </c>
      <c r="C125" s="73" t="s">
        <v>316</v>
      </c>
      <c r="D125" s="67">
        <v>9000</v>
      </c>
      <c r="E125" s="70">
        <v>9000</v>
      </c>
      <c r="F125" s="68" t="s">
        <v>47</v>
      </c>
    </row>
    <row r="126" spans="1:6" ht="30.75" customHeight="1">
      <c r="A126" s="53" t="s">
        <v>317</v>
      </c>
      <c r="B126" s="54" t="s">
        <v>144</v>
      </c>
      <c r="C126" s="55" t="s">
        <v>318</v>
      </c>
      <c r="D126" s="56">
        <f>D127+D134</f>
        <v>3753900</v>
      </c>
      <c r="E126" s="56">
        <f>E127+E134</f>
        <v>2685816.14</v>
      </c>
      <c r="F126" s="57">
        <f t="shared" ref="F126:F157" si="13">IF(OR(D126="-",IF(E126="-",0,E126)&gt;=IF(D126="-",0,D126)),"-",IF(D126="-",0,D126)-IF(E126="-",0,E126))</f>
        <v>1068083.8599999999</v>
      </c>
    </row>
    <row r="127" spans="1:6" ht="18.75" customHeight="1">
      <c r="A127" s="64" t="s">
        <v>319</v>
      </c>
      <c r="B127" s="65" t="s">
        <v>144</v>
      </c>
      <c r="C127" s="66" t="s">
        <v>320</v>
      </c>
      <c r="D127" s="67">
        <f t="shared" ref="D127:E132" si="14">D128</f>
        <v>289600</v>
      </c>
      <c r="E127" s="67">
        <f t="shared" si="14"/>
        <v>103079.15</v>
      </c>
      <c r="F127" s="68">
        <f t="shared" si="13"/>
        <v>186520.85</v>
      </c>
    </row>
    <row r="128" spans="1:6" ht="57.4" customHeight="1">
      <c r="A128" s="64" t="s">
        <v>321</v>
      </c>
      <c r="B128" s="65" t="s">
        <v>144</v>
      </c>
      <c r="C128" s="66" t="s">
        <v>322</v>
      </c>
      <c r="D128" s="67">
        <f t="shared" si="14"/>
        <v>289600</v>
      </c>
      <c r="E128" s="67">
        <f t="shared" si="14"/>
        <v>103079.15</v>
      </c>
      <c r="F128" s="68">
        <f t="shared" si="13"/>
        <v>186520.85</v>
      </c>
    </row>
    <row r="129" spans="1:6" ht="51.4" customHeight="1">
      <c r="A129" s="64" t="s">
        <v>323</v>
      </c>
      <c r="B129" s="65" t="s">
        <v>144</v>
      </c>
      <c r="C129" s="66" t="s">
        <v>324</v>
      </c>
      <c r="D129" s="67">
        <f t="shared" si="14"/>
        <v>289600</v>
      </c>
      <c r="E129" s="67">
        <f t="shared" si="14"/>
        <v>103079.15</v>
      </c>
      <c r="F129" s="68">
        <f t="shared" si="13"/>
        <v>186520.85</v>
      </c>
    </row>
    <row r="130" spans="1:6" ht="97.7" customHeight="1">
      <c r="A130" s="69" t="s">
        <v>325</v>
      </c>
      <c r="B130" s="65" t="s">
        <v>144</v>
      </c>
      <c r="C130" s="66" t="s">
        <v>326</v>
      </c>
      <c r="D130" s="67">
        <f t="shared" si="14"/>
        <v>289600</v>
      </c>
      <c r="E130" s="67">
        <f t="shared" si="14"/>
        <v>103079.15</v>
      </c>
      <c r="F130" s="68">
        <f t="shared" si="13"/>
        <v>186520.85</v>
      </c>
    </row>
    <row r="131" spans="1:6" ht="41.1" customHeight="1">
      <c r="A131" s="71" t="s">
        <v>169</v>
      </c>
      <c r="B131" s="72" t="s">
        <v>144</v>
      </c>
      <c r="C131" s="73" t="s">
        <v>327</v>
      </c>
      <c r="D131" s="75">
        <f t="shared" si="14"/>
        <v>289600</v>
      </c>
      <c r="E131" s="76">
        <f t="shared" si="14"/>
        <v>103079.15</v>
      </c>
      <c r="F131" s="77">
        <f t="shared" si="13"/>
        <v>186520.85</v>
      </c>
    </row>
    <row r="132" spans="1:6" ht="41.1" customHeight="1">
      <c r="A132" s="71" t="s">
        <v>171</v>
      </c>
      <c r="B132" s="72" t="s">
        <v>144</v>
      </c>
      <c r="C132" s="73" t="s">
        <v>328</v>
      </c>
      <c r="D132" s="75">
        <f t="shared" si="14"/>
        <v>289600</v>
      </c>
      <c r="E132" s="76">
        <f t="shared" si="14"/>
        <v>103079.15</v>
      </c>
      <c r="F132" s="77">
        <f t="shared" si="13"/>
        <v>186520.85</v>
      </c>
    </row>
    <row r="133" spans="1:6" ht="21.6" customHeight="1">
      <c r="A133" s="71" t="s">
        <v>173</v>
      </c>
      <c r="B133" s="72" t="s">
        <v>144</v>
      </c>
      <c r="C133" s="73" t="s">
        <v>329</v>
      </c>
      <c r="D133" s="75">
        <v>289600</v>
      </c>
      <c r="E133" s="76">
        <v>103079.15</v>
      </c>
      <c r="F133" s="77">
        <f t="shared" si="13"/>
        <v>186520.85</v>
      </c>
    </row>
    <row r="134" spans="1:6" ht="23.85" customHeight="1">
      <c r="A134" s="64" t="s">
        <v>330</v>
      </c>
      <c r="B134" s="65" t="s">
        <v>144</v>
      </c>
      <c r="C134" s="66" t="s">
        <v>331</v>
      </c>
      <c r="D134" s="67">
        <f>D135</f>
        <v>3464300</v>
      </c>
      <c r="E134" s="67">
        <f>E135</f>
        <v>2582736.9900000002</v>
      </c>
      <c r="F134" s="68">
        <f t="shared" si="13"/>
        <v>881563.00999999978</v>
      </c>
    </row>
    <row r="135" spans="1:6" ht="56.65" customHeight="1">
      <c r="A135" s="64" t="s">
        <v>321</v>
      </c>
      <c r="B135" s="65" t="s">
        <v>144</v>
      </c>
      <c r="C135" s="66" t="s">
        <v>332</v>
      </c>
      <c r="D135" s="67">
        <f>D136</f>
        <v>3464300</v>
      </c>
      <c r="E135" s="67">
        <f>E136</f>
        <v>2582736.9900000002</v>
      </c>
      <c r="F135" s="68">
        <f t="shared" si="13"/>
        <v>881563.00999999978</v>
      </c>
    </row>
    <row r="136" spans="1:6" ht="44.65" customHeight="1">
      <c r="A136" s="64" t="s">
        <v>333</v>
      </c>
      <c r="B136" s="65" t="s">
        <v>144</v>
      </c>
      <c r="C136" s="66" t="s">
        <v>334</v>
      </c>
      <c r="D136" s="67">
        <f>D137+D141+D145+D149+D153</f>
        <v>3464300</v>
      </c>
      <c r="E136" s="67">
        <f>E137+E141+E145+E153</f>
        <v>2582736.9900000002</v>
      </c>
      <c r="F136" s="68">
        <f t="shared" si="13"/>
        <v>881563.00999999978</v>
      </c>
    </row>
    <row r="137" spans="1:6" ht="100.7" customHeight="1">
      <c r="A137" s="64" t="s">
        <v>335</v>
      </c>
      <c r="B137" s="65" t="s">
        <v>144</v>
      </c>
      <c r="C137" s="66" t="s">
        <v>336</v>
      </c>
      <c r="D137" s="67">
        <f t="shared" ref="D137:E139" si="15">D138</f>
        <v>1129500</v>
      </c>
      <c r="E137" s="70">
        <f t="shared" si="15"/>
        <v>933310.84</v>
      </c>
      <c r="F137" s="68">
        <f t="shared" si="13"/>
        <v>196189.16000000003</v>
      </c>
    </row>
    <row r="138" spans="1:6" ht="42.75" customHeight="1">
      <c r="A138" s="64" t="s">
        <v>169</v>
      </c>
      <c r="B138" s="65" t="s">
        <v>144</v>
      </c>
      <c r="C138" s="66" t="s">
        <v>337</v>
      </c>
      <c r="D138" s="67">
        <f t="shared" si="15"/>
        <v>1129500</v>
      </c>
      <c r="E138" s="70">
        <f t="shared" si="15"/>
        <v>933310.84</v>
      </c>
      <c r="F138" s="68">
        <f t="shared" si="13"/>
        <v>196189.16000000003</v>
      </c>
    </row>
    <row r="139" spans="1:6" ht="42.75" customHeight="1">
      <c r="A139" s="64" t="s">
        <v>171</v>
      </c>
      <c r="B139" s="65" t="s">
        <v>144</v>
      </c>
      <c r="C139" s="66" t="s">
        <v>338</v>
      </c>
      <c r="D139" s="67">
        <f t="shared" si="15"/>
        <v>1129500</v>
      </c>
      <c r="E139" s="70">
        <f t="shared" si="15"/>
        <v>933310.84</v>
      </c>
      <c r="F139" s="68">
        <f t="shared" si="13"/>
        <v>196189.16000000003</v>
      </c>
    </row>
    <row r="140" spans="1:6" ht="21.75" customHeight="1">
      <c r="A140" s="64" t="s">
        <v>175</v>
      </c>
      <c r="B140" s="65" t="s">
        <v>144</v>
      </c>
      <c r="C140" s="66" t="s">
        <v>339</v>
      </c>
      <c r="D140" s="67">
        <v>1129500</v>
      </c>
      <c r="E140" s="70">
        <v>933310.84</v>
      </c>
      <c r="F140" s="68">
        <f t="shared" si="13"/>
        <v>196189.16000000003</v>
      </c>
    </row>
    <row r="141" spans="1:6" ht="103.7" customHeight="1">
      <c r="A141" s="69" t="s">
        <v>340</v>
      </c>
      <c r="B141" s="65" t="s">
        <v>144</v>
      </c>
      <c r="C141" s="66" t="s">
        <v>341</v>
      </c>
      <c r="D141" s="67">
        <f t="shared" ref="D141:E143" si="16">D142</f>
        <v>957500</v>
      </c>
      <c r="E141" s="70">
        <f t="shared" si="16"/>
        <v>308278.7</v>
      </c>
      <c r="F141" s="68">
        <f t="shared" si="13"/>
        <v>649221.30000000005</v>
      </c>
    </row>
    <row r="142" spans="1:6" ht="42.75" customHeight="1">
      <c r="A142" s="64" t="s">
        <v>169</v>
      </c>
      <c r="B142" s="65" t="s">
        <v>144</v>
      </c>
      <c r="C142" s="66" t="s">
        <v>342</v>
      </c>
      <c r="D142" s="67">
        <f t="shared" si="16"/>
        <v>957500</v>
      </c>
      <c r="E142" s="70">
        <f t="shared" si="16"/>
        <v>308278.7</v>
      </c>
      <c r="F142" s="68">
        <f t="shared" si="13"/>
        <v>649221.30000000005</v>
      </c>
    </row>
    <row r="143" spans="1:6" ht="42.75" customHeight="1">
      <c r="A143" s="64" t="s">
        <v>171</v>
      </c>
      <c r="B143" s="65" t="s">
        <v>144</v>
      </c>
      <c r="C143" s="66" t="s">
        <v>343</v>
      </c>
      <c r="D143" s="67">
        <f t="shared" si="16"/>
        <v>957500</v>
      </c>
      <c r="E143" s="70">
        <f t="shared" si="16"/>
        <v>308278.7</v>
      </c>
      <c r="F143" s="68">
        <f t="shared" si="13"/>
        <v>649221.30000000005</v>
      </c>
    </row>
    <row r="144" spans="1:6" ht="24" customHeight="1">
      <c r="A144" s="64" t="s">
        <v>173</v>
      </c>
      <c r="B144" s="65" t="s">
        <v>144</v>
      </c>
      <c r="C144" s="66" t="s">
        <v>344</v>
      </c>
      <c r="D144" s="67">
        <v>957500</v>
      </c>
      <c r="E144" s="70">
        <v>308278.7</v>
      </c>
      <c r="F144" s="68">
        <f t="shared" si="13"/>
        <v>649221.30000000005</v>
      </c>
    </row>
    <row r="145" spans="1:6" ht="110.65" customHeight="1">
      <c r="A145" s="69" t="s">
        <v>345</v>
      </c>
      <c r="B145" s="65" t="s">
        <v>144</v>
      </c>
      <c r="C145" s="66" t="s">
        <v>346</v>
      </c>
      <c r="D145" s="67">
        <f t="shared" ref="D145:E147" si="17">D146</f>
        <v>1362300</v>
      </c>
      <c r="E145" s="70">
        <f t="shared" si="17"/>
        <v>1338716.45</v>
      </c>
      <c r="F145" s="68">
        <f t="shared" si="13"/>
        <v>23583.550000000047</v>
      </c>
    </row>
    <row r="146" spans="1:6" ht="36.950000000000003" customHeight="1">
      <c r="A146" s="64" t="s">
        <v>169</v>
      </c>
      <c r="B146" s="65" t="s">
        <v>144</v>
      </c>
      <c r="C146" s="66" t="s">
        <v>347</v>
      </c>
      <c r="D146" s="67">
        <f t="shared" si="17"/>
        <v>1362300</v>
      </c>
      <c r="E146" s="70">
        <f t="shared" si="17"/>
        <v>1338716.45</v>
      </c>
      <c r="F146" s="68">
        <f t="shared" si="13"/>
        <v>23583.550000000047</v>
      </c>
    </row>
    <row r="147" spans="1:6" ht="43.5" customHeight="1">
      <c r="A147" s="64" t="s">
        <v>171</v>
      </c>
      <c r="B147" s="65" t="s">
        <v>144</v>
      </c>
      <c r="C147" s="66" t="s">
        <v>348</v>
      </c>
      <c r="D147" s="67">
        <f t="shared" si="17"/>
        <v>1362300</v>
      </c>
      <c r="E147" s="70">
        <f t="shared" si="17"/>
        <v>1338716.45</v>
      </c>
      <c r="F147" s="68">
        <f t="shared" si="13"/>
        <v>23583.550000000047</v>
      </c>
    </row>
    <row r="148" spans="1:6" ht="21" customHeight="1">
      <c r="A148" s="64" t="s">
        <v>173</v>
      </c>
      <c r="B148" s="65" t="s">
        <v>144</v>
      </c>
      <c r="C148" s="66" t="s">
        <v>349</v>
      </c>
      <c r="D148" s="67">
        <v>1362300</v>
      </c>
      <c r="E148" s="70">
        <v>1338716.45</v>
      </c>
      <c r="F148" s="68">
        <f t="shared" si="13"/>
        <v>23583.550000000047</v>
      </c>
    </row>
    <row r="149" spans="1:6" ht="117.95" customHeight="1">
      <c r="A149" s="78" t="s">
        <v>350</v>
      </c>
      <c r="B149" s="72" t="s">
        <v>144</v>
      </c>
      <c r="C149" s="73" t="s">
        <v>351</v>
      </c>
      <c r="D149" s="75">
        <v>10000</v>
      </c>
      <c r="E149" s="76" t="s">
        <v>47</v>
      </c>
      <c r="F149" s="77">
        <f t="shared" si="13"/>
        <v>10000</v>
      </c>
    </row>
    <row r="150" spans="1:6" ht="39.6" customHeight="1">
      <c r="A150" s="71" t="s">
        <v>169</v>
      </c>
      <c r="B150" s="72" t="s">
        <v>144</v>
      </c>
      <c r="C150" s="73" t="s">
        <v>352</v>
      </c>
      <c r="D150" s="75">
        <v>10000</v>
      </c>
      <c r="E150" s="76" t="s">
        <v>47</v>
      </c>
      <c r="F150" s="77">
        <f t="shared" si="13"/>
        <v>10000</v>
      </c>
    </row>
    <row r="151" spans="1:6" ht="34.35" customHeight="1">
      <c r="A151" s="71" t="s">
        <v>171</v>
      </c>
      <c r="B151" s="72" t="s">
        <v>144</v>
      </c>
      <c r="C151" s="73" t="s">
        <v>353</v>
      </c>
      <c r="D151" s="75">
        <v>10000</v>
      </c>
      <c r="E151" s="76" t="s">
        <v>47</v>
      </c>
      <c r="F151" s="77">
        <f t="shared" si="13"/>
        <v>10000</v>
      </c>
    </row>
    <row r="152" spans="1:6" ht="21" customHeight="1">
      <c r="A152" s="71" t="s">
        <v>173</v>
      </c>
      <c r="B152" s="72" t="s">
        <v>144</v>
      </c>
      <c r="C152" s="73" t="s">
        <v>354</v>
      </c>
      <c r="D152" s="75">
        <v>10000</v>
      </c>
      <c r="E152" s="76" t="s">
        <v>47</v>
      </c>
      <c r="F152" s="77">
        <f t="shared" si="13"/>
        <v>10000</v>
      </c>
    </row>
    <row r="153" spans="1:6" ht="86.65" customHeight="1">
      <c r="A153" s="64" t="s">
        <v>355</v>
      </c>
      <c r="B153" s="65" t="s">
        <v>144</v>
      </c>
      <c r="C153" s="66" t="s">
        <v>356</v>
      </c>
      <c r="D153" s="67">
        <v>5000</v>
      </c>
      <c r="E153" s="70">
        <f>E154</f>
        <v>2431</v>
      </c>
      <c r="F153" s="68">
        <f t="shared" si="13"/>
        <v>2569</v>
      </c>
    </row>
    <row r="154" spans="1:6" ht="20.25" customHeight="1">
      <c r="A154" s="64" t="s">
        <v>202</v>
      </c>
      <c r="B154" s="65" t="s">
        <v>144</v>
      </c>
      <c r="C154" s="66" t="s">
        <v>357</v>
      </c>
      <c r="D154" s="67">
        <v>5000</v>
      </c>
      <c r="E154" s="70">
        <f>E155</f>
        <v>2431</v>
      </c>
      <c r="F154" s="68">
        <f t="shared" si="13"/>
        <v>2569</v>
      </c>
    </row>
    <row r="155" spans="1:6" ht="20.25" customHeight="1">
      <c r="A155" s="64" t="s">
        <v>213</v>
      </c>
      <c r="B155" s="65" t="s">
        <v>144</v>
      </c>
      <c r="C155" s="66" t="s">
        <v>358</v>
      </c>
      <c r="D155" s="67">
        <v>5000</v>
      </c>
      <c r="E155" s="70">
        <f>E156</f>
        <v>2431</v>
      </c>
      <c r="F155" s="68">
        <f t="shared" si="13"/>
        <v>2569</v>
      </c>
    </row>
    <row r="156" spans="1:6" ht="20.25" customHeight="1">
      <c r="A156" s="64" t="s">
        <v>217</v>
      </c>
      <c r="B156" s="65" t="s">
        <v>144</v>
      </c>
      <c r="C156" s="66" t="s">
        <v>359</v>
      </c>
      <c r="D156" s="67">
        <v>5000</v>
      </c>
      <c r="E156" s="70">
        <v>2431</v>
      </c>
      <c r="F156" s="68">
        <f t="shared" si="13"/>
        <v>2569</v>
      </c>
    </row>
    <row r="157" spans="1:6" ht="21.4" customHeight="1">
      <c r="A157" s="53" t="s">
        <v>360</v>
      </c>
      <c r="B157" s="54" t="s">
        <v>144</v>
      </c>
      <c r="C157" s="55" t="s">
        <v>361</v>
      </c>
      <c r="D157" s="56">
        <v>21800</v>
      </c>
      <c r="E157" s="79">
        <f t="shared" ref="E157:E163" si="18">E158</f>
        <v>12000</v>
      </c>
      <c r="F157" s="57">
        <f t="shared" si="13"/>
        <v>9800</v>
      </c>
    </row>
    <row r="158" spans="1:6" ht="36.950000000000003" customHeight="1">
      <c r="A158" s="64" t="s">
        <v>362</v>
      </c>
      <c r="B158" s="65" t="s">
        <v>144</v>
      </c>
      <c r="C158" s="66" t="s">
        <v>363</v>
      </c>
      <c r="D158" s="67">
        <v>21800</v>
      </c>
      <c r="E158" s="70">
        <f t="shared" si="18"/>
        <v>12000</v>
      </c>
      <c r="F158" s="68">
        <f t="shared" ref="F158:F189" si="19">IF(OR(D158="-",IF(E158="-",0,E158)&gt;=IF(D158="-",0,D158)),"-",IF(D158="-",0,D158)-IF(E158="-",0,E158))</f>
        <v>9800</v>
      </c>
    </row>
    <row r="159" spans="1:6" ht="47.65" customHeight="1">
      <c r="A159" s="64" t="s">
        <v>219</v>
      </c>
      <c r="B159" s="65" t="s">
        <v>144</v>
      </c>
      <c r="C159" s="66" t="s">
        <v>364</v>
      </c>
      <c r="D159" s="67">
        <v>21800</v>
      </c>
      <c r="E159" s="70">
        <f t="shared" si="18"/>
        <v>12000</v>
      </c>
      <c r="F159" s="68">
        <f t="shared" si="19"/>
        <v>9800</v>
      </c>
    </row>
    <row r="160" spans="1:6" ht="74.650000000000006" customHeight="1">
      <c r="A160" s="64" t="s">
        <v>221</v>
      </c>
      <c r="B160" s="65" t="s">
        <v>144</v>
      </c>
      <c r="C160" s="66" t="s">
        <v>365</v>
      </c>
      <c r="D160" s="67">
        <v>21800</v>
      </c>
      <c r="E160" s="70">
        <f t="shared" si="18"/>
        <v>12000</v>
      </c>
      <c r="F160" s="68">
        <f t="shared" si="19"/>
        <v>9800</v>
      </c>
    </row>
    <row r="161" spans="1:6" ht="150" customHeight="1">
      <c r="A161" s="69" t="s">
        <v>366</v>
      </c>
      <c r="B161" s="65" t="s">
        <v>144</v>
      </c>
      <c r="C161" s="66" t="s">
        <v>367</v>
      </c>
      <c r="D161" s="67">
        <v>21800</v>
      </c>
      <c r="E161" s="70">
        <f t="shared" si="18"/>
        <v>12000</v>
      </c>
      <c r="F161" s="68">
        <f t="shared" si="19"/>
        <v>9800</v>
      </c>
    </row>
    <row r="162" spans="1:6" ht="40.9" customHeight="1">
      <c r="A162" s="64" t="s">
        <v>169</v>
      </c>
      <c r="B162" s="65" t="s">
        <v>144</v>
      </c>
      <c r="C162" s="66" t="s">
        <v>368</v>
      </c>
      <c r="D162" s="67">
        <v>21800</v>
      </c>
      <c r="E162" s="70">
        <f t="shared" si="18"/>
        <v>12000</v>
      </c>
      <c r="F162" s="68">
        <f t="shared" si="19"/>
        <v>9800</v>
      </c>
    </row>
    <row r="163" spans="1:6" ht="41.65" customHeight="1">
      <c r="A163" s="64" t="s">
        <v>171</v>
      </c>
      <c r="B163" s="65" t="s">
        <v>144</v>
      </c>
      <c r="C163" s="66" t="s">
        <v>369</v>
      </c>
      <c r="D163" s="67">
        <v>21800</v>
      </c>
      <c r="E163" s="70">
        <f t="shared" si="18"/>
        <v>12000</v>
      </c>
      <c r="F163" s="68">
        <f t="shared" si="19"/>
        <v>9800</v>
      </c>
    </row>
    <row r="164" spans="1:6" ht="21" customHeight="1">
      <c r="A164" s="64" t="s">
        <v>173</v>
      </c>
      <c r="B164" s="65" t="s">
        <v>144</v>
      </c>
      <c r="C164" s="66" t="s">
        <v>370</v>
      </c>
      <c r="D164" s="67">
        <v>21800</v>
      </c>
      <c r="E164" s="70">
        <v>12000</v>
      </c>
      <c r="F164" s="68">
        <f t="shared" si="19"/>
        <v>9800</v>
      </c>
    </row>
    <row r="165" spans="1:6" ht="21.4" customHeight="1">
      <c r="A165" s="53" t="s">
        <v>371</v>
      </c>
      <c r="B165" s="54" t="s">
        <v>144</v>
      </c>
      <c r="C165" s="55" t="s">
        <v>372</v>
      </c>
      <c r="D165" s="56">
        <f t="shared" ref="D165:E171" si="20">D166</f>
        <v>7945100</v>
      </c>
      <c r="E165" s="56">
        <f t="shared" si="20"/>
        <v>7945100</v>
      </c>
      <c r="F165" s="57" t="str">
        <f t="shared" si="19"/>
        <v>-</v>
      </c>
    </row>
    <row r="166" spans="1:6" ht="21.75" customHeight="1">
      <c r="A166" s="64" t="s">
        <v>373</v>
      </c>
      <c r="B166" s="65" t="s">
        <v>144</v>
      </c>
      <c r="C166" s="66" t="s">
        <v>374</v>
      </c>
      <c r="D166" s="67">
        <f t="shared" si="20"/>
        <v>7945100</v>
      </c>
      <c r="E166" s="67">
        <f t="shared" si="20"/>
        <v>7945100</v>
      </c>
      <c r="F166" s="68" t="str">
        <f t="shared" si="19"/>
        <v>-</v>
      </c>
    </row>
    <row r="167" spans="1:6" ht="54.75" customHeight="1">
      <c r="A167" s="64" t="s">
        <v>375</v>
      </c>
      <c r="B167" s="65" t="s">
        <v>144</v>
      </c>
      <c r="C167" s="66" t="s">
        <v>376</v>
      </c>
      <c r="D167" s="67">
        <f t="shared" si="20"/>
        <v>7945100</v>
      </c>
      <c r="E167" s="67">
        <f t="shared" si="20"/>
        <v>7945100</v>
      </c>
      <c r="F167" s="68" t="str">
        <f t="shared" si="19"/>
        <v>-</v>
      </c>
    </row>
    <row r="168" spans="1:6" ht="31.5" customHeight="1">
      <c r="A168" s="64" t="s">
        <v>377</v>
      </c>
      <c r="B168" s="65" t="s">
        <v>144</v>
      </c>
      <c r="C168" s="66" t="s">
        <v>378</v>
      </c>
      <c r="D168" s="67">
        <f t="shared" si="20"/>
        <v>7945100</v>
      </c>
      <c r="E168" s="67">
        <f t="shared" si="20"/>
        <v>7945100</v>
      </c>
      <c r="F168" s="68" t="str">
        <f t="shared" si="19"/>
        <v>-</v>
      </c>
    </row>
    <row r="169" spans="1:6" ht="106.7" customHeight="1">
      <c r="A169" s="69" t="s">
        <v>379</v>
      </c>
      <c r="B169" s="65" t="s">
        <v>144</v>
      </c>
      <c r="C169" s="66" t="s">
        <v>380</v>
      </c>
      <c r="D169" s="67">
        <f t="shared" si="20"/>
        <v>7945100</v>
      </c>
      <c r="E169" s="67">
        <f t="shared" si="20"/>
        <v>7945100</v>
      </c>
      <c r="F169" s="68" t="str">
        <f t="shared" si="19"/>
        <v>-</v>
      </c>
    </row>
    <row r="170" spans="1:6" ht="49.5" customHeight="1">
      <c r="A170" s="64" t="s">
        <v>381</v>
      </c>
      <c r="B170" s="65" t="s">
        <v>144</v>
      </c>
      <c r="C170" s="66" t="s">
        <v>382</v>
      </c>
      <c r="D170" s="67">
        <f t="shared" si="20"/>
        <v>7945100</v>
      </c>
      <c r="E170" s="67">
        <f t="shared" si="20"/>
        <v>7945100</v>
      </c>
      <c r="F170" s="68" t="str">
        <f t="shared" si="19"/>
        <v>-</v>
      </c>
    </row>
    <row r="171" spans="1:6" ht="25.5" customHeight="1">
      <c r="A171" s="64" t="s">
        <v>383</v>
      </c>
      <c r="B171" s="65" t="s">
        <v>144</v>
      </c>
      <c r="C171" s="66" t="s">
        <v>384</v>
      </c>
      <c r="D171" s="67">
        <f t="shared" si="20"/>
        <v>7945100</v>
      </c>
      <c r="E171" s="67">
        <f t="shared" si="20"/>
        <v>7945100</v>
      </c>
      <c r="F171" s="68" t="str">
        <f t="shared" si="19"/>
        <v>-</v>
      </c>
    </row>
    <row r="172" spans="1:6" ht="71.25" customHeight="1">
      <c r="A172" s="64" t="s">
        <v>385</v>
      </c>
      <c r="B172" s="65" t="s">
        <v>144</v>
      </c>
      <c r="C172" s="66" t="s">
        <v>386</v>
      </c>
      <c r="D172" s="67">
        <v>7945100</v>
      </c>
      <c r="E172" s="70">
        <v>7945100</v>
      </c>
      <c r="F172" s="68" t="str">
        <f t="shared" si="19"/>
        <v>-</v>
      </c>
    </row>
    <row r="173" spans="1:6" ht="21.4" customHeight="1">
      <c r="A173" s="53" t="s">
        <v>387</v>
      </c>
      <c r="B173" s="54" t="s">
        <v>144</v>
      </c>
      <c r="C173" s="55" t="s">
        <v>388</v>
      </c>
      <c r="D173" s="56">
        <f>D174</f>
        <v>24000</v>
      </c>
      <c r="E173" s="79">
        <f>E174</f>
        <v>24000</v>
      </c>
      <c r="F173" s="57" t="str">
        <f t="shared" si="19"/>
        <v>-</v>
      </c>
    </row>
    <row r="174" spans="1:6" ht="19.5" customHeight="1">
      <c r="A174" s="64" t="s">
        <v>389</v>
      </c>
      <c r="B174" s="65" t="s">
        <v>144</v>
      </c>
      <c r="C174" s="66" t="s">
        <v>390</v>
      </c>
      <c r="D174" s="67">
        <v>24000</v>
      </c>
      <c r="E174" s="70">
        <v>24000</v>
      </c>
      <c r="F174" s="68" t="str">
        <f t="shared" si="19"/>
        <v>-</v>
      </c>
    </row>
    <row r="175" spans="1:6" ht="48" customHeight="1">
      <c r="A175" s="64" t="s">
        <v>219</v>
      </c>
      <c r="B175" s="65" t="s">
        <v>144</v>
      </c>
      <c r="C175" s="66" t="s">
        <v>391</v>
      </c>
      <c r="D175" s="67">
        <v>24000</v>
      </c>
      <c r="E175" s="70">
        <v>24000</v>
      </c>
      <c r="F175" s="68" t="str">
        <f t="shared" si="19"/>
        <v>-</v>
      </c>
    </row>
    <row r="176" spans="1:6" ht="98.25" customHeight="1">
      <c r="A176" s="64" t="s">
        <v>392</v>
      </c>
      <c r="B176" s="65" t="s">
        <v>144</v>
      </c>
      <c r="C176" s="66" t="s">
        <v>393</v>
      </c>
      <c r="D176" s="67">
        <v>24000</v>
      </c>
      <c r="E176" s="70">
        <v>24000</v>
      </c>
      <c r="F176" s="68" t="str">
        <f t="shared" si="19"/>
        <v>-</v>
      </c>
    </row>
    <row r="177" spans="1:6" ht="159" customHeight="1">
      <c r="A177" s="69" t="s">
        <v>394</v>
      </c>
      <c r="B177" s="65" t="s">
        <v>144</v>
      </c>
      <c r="C177" s="66" t="s">
        <v>395</v>
      </c>
      <c r="D177" s="67">
        <v>24000</v>
      </c>
      <c r="E177" s="70">
        <v>24000</v>
      </c>
      <c r="F177" s="68" t="str">
        <f t="shared" si="19"/>
        <v>-</v>
      </c>
    </row>
    <row r="178" spans="1:6" ht="33" customHeight="1">
      <c r="A178" s="64" t="s">
        <v>396</v>
      </c>
      <c r="B178" s="65" t="s">
        <v>144</v>
      </c>
      <c r="C178" s="66" t="s">
        <v>397</v>
      </c>
      <c r="D178" s="67">
        <v>24000</v>
      </c>
      <c r="E178" s="70">
        <v>24000</v>
      </c>
      <c r="F178" s="68" t="str">
        <f t="shared" si="19"/>
        <v>-</v>
      </c>
    </row>
    <row r="179" spans="1:6" ht="34.5" customHeight="1">
      <c r="A179" s="64" t="s">
        <v>398</v>
      </c>
      <c r="B179" s="65" t="s">
        <v>144</v>
      </c>
      <c r="C179" s="66" t="s">
        <v>399</v>
      </c>
      <c r="D179" s="67">
        <v>24000</v>
      </c>
      <c r="E179" s="70">
        <v>24000</v>
      </c>
      <c r="F179" s="68" t="str">
        <f t="shared" si="19"/>
        <v>-</v>
      </c>
    </row>
    <row r="180" spans="1:6" ht="33" customHeight="1">
      <c r="A180" s="64" t="s">
        <v>400</v>
      </c>
      <c r="B180" s="65" t="s">
        <v>144</v>
      </c>
      <c r="C180" s="66" t="s">
        <v>401</v>
      </c>
      <c r="D180" s="67">
        <v>24000</v>
      </c>
      <c r="E180" s="70">
        <v>24000</v>
      </c>
      <c r="F180" s="68" t="str">
        <f t="shared" si="19"/>
        <v>-</v>
      </c>
    </row>
    <row r="181" spans="1:6" ht="21.4" customHeight="1">
      <c r="A181" s="53" t="s">
        <v>402</v>
      </c>
      <c r="B181" s="54" t="s">
        <v>144</v>
      </c>
      <c r="C181" s="55" t="s">
        <v>403</v>
      </c>
      <c r="D181" s="56">
        <f t="shared" ref="D181:E183" si="21">D182</f>
        <v>132100</v>
      </c>
      <c r="E181" s="56">
        <f t="shared" si="21"/>
        <v>106138.88</v>
      </c>
      <c r="F181" s="57">
        <f t="shared" si="19"/>
        <v>25961.119999999995</v>
      </c>
    </row>
    <row r="182" spans="1:6" ht="19.5" customHeight="1">
      <c r="A182" s="64" t="s">
        <v>404</v>
      </c>
      <c r="B182" s="65" t="s">
        <v>144</v>
      </c>
      <c r="C182" s="66" t="s">
        <v>405</v>
      </c>
      <c r="D182" s="67">
        <f t="shared" si="21"/>
        <v>132100</v>
      </c>
      <c r="E182" s="67">
        <f t="shared" si="21"/>
        <v>106138.88</v>
      </c>
      <c r="F182" s="68">
        <f t="shared" si="19"/>
        <v>25961.119999999995</v>
      </c>
    </row>
    <row r="183" spans="1:6" ht="44.65" customHeight="1">
      <c r="A183" s="64" t="s">
        <v>375</v>
      </c>
      <c r="B183" s="65" t="s">
        <v>144</v>
      </c>
      <c r="C183" s="66" t="s">
        <v>406</v>
      </c>
      <c r="D183" s="67">
        <f t="shared" si="21"/>
        <v>132100</v>
      </c>
      <c r="E183" s="67">
        <f t="shared" si="21"/>
        <v>106138.88</v>
      </c>
      <c r="F183" s="68">
        <f t="shared" si="19"/>
        <v>25961.119999999995</v>
      </c>
    </row>
    <row r="184" spans="1:6" ht="40.9" customHeight="1">
      <c r="A184" s="64" t="s">
        <v>407</v>
      </c>
      <c r="B184" s="65" t="s">
        <v>144</v>
      </c>
      <c r="C184" s="66" t="s">
        <v>408</v>
      </c>
      <c r="D184" s="67">
        <f>D185+D191</f>
        <v>132100</v>
      </c>
      <c r="E184" s="67">
        <f>E185+E191</f>
        <v>106138.88</v>
      </c>
      <c r="F184" s="68">
        <f t="shared" si="19"/>
        <v>25961.119999999995</v>
      </c>
    </row>
    <row r="185" spans="1:6" ht="100.7" customHeight="1">
      <c r="A185" s="78" t="s">
        <v>409</v>
      </c>
      <c r="B185" s="72" t="s">
        <v>144</v>
      </c>
      <c r="C185" s="73" t="s">
        <v>410</v>
      </c>
      <c r="D185" s="75">
        <f>D186+D189</f>
        <v>42800</v>
      </c>
      <c r="E185" s="75">
        <f>E186+E189</f>
        <v>21620</v>
      </c>
      <c r="F185" s="77">
        <f t="shared" si="19"/>
        <v>21180</v>
      </c>
    </row>
    <row r="186" spans="1:6" ht="43.9" customHeight="1">
      <c r="A186" s="71" t="s">
        <v>169</v>
      </c>
      <c r="B186" s="72" t="s">
        <v>144</v>
      </c>
      <c r="C186" s="73" t="s">
        <v>411</v>
      </c>
      <c r="D186" s="75">
        <f>D187</f>
        <v>33800</v>
      </c>
      <c r="E186" s="76">
        <f>E187</f>
        <v>17120</v>
      </c>
      <c r="F186" s="77">
        <f t="shared" si="19"/>
        <v>16680</v>
      </c>
    </row>
    <row r="187" spans="1:6" ht="41.85" customHeight="1">
      <c r="A187" s="71" t="s">
        <v>171</v>
      </c>
      <c r="B187" s="72" t="s">
        <v>144</v>
      </c>
      <c r="C187" s="73" t="s">
        <v>412</v>
      </c>
      <c r="D187" s="75">
        <f>D188</f>
        <v>33800</v>
      </c>
      <c r="E187" s="76">
        <f>E188</f>
        <v>17120</v>
      </c>
      <c r="F187" s="77">
        <f t="shared" si="19"/>
        <v>16680</v>
      </c>
    </row>
    <row r="188" spans="1:6" ht="27.6" customHeight="1">
      <c r="A188" s="71" t="s">
        <v>173</v>
      </c>
      <c r="B188" s="72" t="s">
        <v>144</v>
      </c>
      <c r="C188" s="73" t="s">
        <v>413</v>
      </c>
      <c r="D188" s="75">
        <v>33800</v>
      </c>
      <c r="E188" s="76">
        <v>17120</v>
      </c>
      <c r="F188" s="77">
        <f t="shared" si="19"/>
        <v>16680</v>
      </c>
    </row>
    <row r="189" spans="1:6" ht="29.1" customHeight="1">
      <c r="A189" s="71" t="s">
        <v>396</v>
      </c>
      <c r="B189" s="72" t="s">
        <v>144</v>
      </c>
      <c r="C189" s="73" t="s">
        <v>414</v>
      </c>
      <c r="D189" s="75">
        <v>9000</v>
      </c>
      <c r="E189" s="76">
        <f>E190</f>
        <v>4500</v>
      </c>
      <c r="F189" s="77">
        <f t="shared" si="19"/>
        <v>4500</v>
      </c>
    </row>
    <row r="190" spans="1:6" ht="20.100000000000001" customHeight="1">
      <c r="A190" s="71" t="s">
        <v>415</v>
      </c>
      <c r="B190" s="72" t="s">
        <v>144</v>
      </c>
      <c r="C190" s="73" t="s">
        <v>416</v>
      </c>
      <c r="D190" s="75">
        <v>9000</v>
      </c>
      <c r="E190" s="76">
        <v>4500</v>
      </c>
      <c r="F190" s="77">
        <f t="shared" ref="F190:F194" si="22">IF(OR(D190="-",IF(E190="-",0,E190)&gt;=IF(D190="-",0,D190)),"-",IF(D190="-",0,D190)-IF(E190="-",0,E190))</f>
        <v>4500</v>
      </c>
    </row>
    <row r="191" spans="1:6" ht="105.2" customHeight="1">
      <c r="A191" s="69" t="s">
        <v>417</v>
      </c>
      <c r="B191" s="65" t="s">
        <v>144</v>
      </c>
      <c r="C191" s="66" t="s">
        <v>418</v>
      </c>
      <c r="D191" s="67">
        <f t="shared" ref="D191:E193" si="23">D192</f>
        <v>89300</v>
      </c>
      <c r="E191" s="70">
        <f t="shared" si="23"/>
        <v>84518.88</v>
      </c>
      <c r="F191" s="68">
        <f t="shared" si="22"/>
        <v>4781.1199999999953</v>
      </c>
    </row>
    <row r="192" spans="1:6" ht="44.25" customHeight="1">
      <c r="A192" s="64" t="s">
        <v>169</v>
      </c>
      <c r="B192" s="65" t="s">
        <v>144</v>
      </c>
      <c r="C192" s="66" t="s">
        <v>419</v>
      </c>
      <c r="D192" s="67">
        <f t="shared" si="23"/>
        <v>89300</v>
      </c>
      <c r="E192" s="70">
        <f t="shared" si="23"/>
        <v>84518.88</v>
      </c>
      <c r="F192" s="68">
        <f t="shared" si="22"/>
        <v>4781.1199999999953</v>
      </c>
    </row>
    <row r="193" spans="1:6" ht="48.75" customHeight="1">
      <c r="A193" s="64" t="s">
        <v>171</v>
      </c>
      <c r="B193" s="65" t="s">
        <v>144</v>
      </c>
      <c r="C193" s="66" t="s">
        <v>420</v>
      </c>
      <c r="D193" s="67">
        <f t="shared" si="23"/>
        <v>89300</v>
      </c>
      <c r="E193" s="70">
        <f t="shared" si="23"/>
        <v>84518.88</v>
      </c>
      <c r="F193" s="68">
        <f t="shared" si="22"/>
        <v>4781.1199999999953</v>
      </c>
    </row>
    <row r="194" spans="1:6" ht="24" customHeight="1">
      <c r="A194" s="64" t="s">
        <v>173</v>
      </c>
      <c r="B194" s="65" t="s">
        <v>144</v>
      </c>
      <c r="C194" s="66" t="s">
        <v>421</v>
      </c>
      <c r="D194" s="67">
        <v>89300</v>
      </c>
      <c r="E194" s="70">
        <v>84518.88</v>
      </c>
      <c r="F194" s="68">
        <f t="shared" si="22"/>
        <v>4781.1199999999953</v>
      </c>
    </row>
    <row r="195" spans="1:6" ht="9" customHeight="1">
      <c r="A195" s="80"/>
      <c r="B195" s="81"/>
      <c r="C195" s="82"/>
      <c r="D195" s="83"/>
      <c r="E195" s="81"/>
      <c r="F195" s="81"/>
    </row>
    <row r="196" spans="1:6" ht="24.75" customHeight="1">
      <c r="A196" s="84" t="s">
        <v>422</v>
      </c>
      <c r="B196" s="85" t="s">
        <v>423</v>
      </c>
      <c r="C196" s="86" t="s">
        <v>145</v>
      </c>
      <c r="D196" s="87" t="s">
        <v>47</v>
      </c>
      <c r="E196" s="87">
        <v>1864239.3</v>
      </c>
      <c r="F196" s="88" t="s">
        <v>424</v>
      </c>
    </row>
  </sheetData>
  <mergeCells count="7">
    <mergeCell ref="E4:E9"/>
    <mergeCell ref="F4:F9"/>
    <mergeCell ref="A2:D2"/>
    <mergeCell ref="A4:A11"/>
    <mergeCell ref="B4:B11"/>
    <mergeCell ref="C4:C9"/>
    <mergeCell ref="D4:D11"/>
  </mergeCells>
  <conditionalFormatting sqref="E14:F14 F16">
    <cfRule type="cellIs" dxfId="6" priority="2" operator="equal">
      <formula>0</formula>
    </cfRule>
  </conditionalFormatting>
  <conditionalFormatting sqref="E29:F29 F28">
    <cfRule type="cellIs" dxfId="5" priority="3" operator="equal">
      <formula>0</formula>
    </cfRule>
  </conditionalFormatting>
  <conditionalFormatting sqref="E31:F31">
    <cfRule type="cellIs" dxfId="4" priority="4" operator="equal">
      <formula>0</formula>
    </cfRule>
  </conditionalFormatting>
  <pageMargins left="1.19583333333333" right="0.39374999999999999" top="0.78749999999999998" bottom="0.39374999999999999" header="0.51180555555555496" footer="0.51180555555555496"/>
  <pageSetup paperSize="9" scale="74" firstPageNumber="0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topLeftCell="A6" zoomScaleNormal="100" workbookViewId="0">
      <selection activeCell="E28" sqref="E28"/>
    </sheetView>
  </sheetViews>
  <sheetFormatPr defaultColWidth="8.85546875" defaultRowHeight="12.75"/>
  <cols>
    <col min="1" max="1" width="29" customWidth="1"/>
    <col min="2" max="2" width="5.5703125" customWidth="1"/>
    <col min="3" max="3" width="25" customWidth="1"/>
    <col min="4" max="4" width="16.42578125" customWidth="1"/>
    <col min="5" max="5" width="15.42578125" customWidth="1"/>
    <col min="6" max="6" width="15.28515625" customWidth="1"/>
  </cols>
  <sheetData>
    <row r="1" spans="1:6" ht="11.1" customHeight="1">
      <c r="A1" s="137" t="s">
        <v>425</v>
      </c>
      <c r="B1" s="137"/>
      <c r="C1" s="137"/>
      <c r="D1" s="137"/>
      <c r="E1" s="137"/>
      <c r="F1" s="137"/>
    </row>
    <row r="2" spans="1:6" ht="13.15" customHeight="1">
      <c r="A2" s="129" t="s">
        <v>426</v>
      </c>
      <c r="B2" s="129"/>
      <c r="C2" s="129"/>
      <c r="D2" s="129"/>
      <c r="E2" s="129"/>
      <c r="F2" s="129"/>
    </row>
    <row r="3" spans="1:6" ht="9" customHeight="1">
      <c r="A3" s="4"/>
      <c r="B3" s="89"/>
      <c r="C3" s="44"/>
      <c r="D3" s="45"/>
      <c r="E3" s="45"/>
      <c r="F3" s="44"/>
    </row>
    <row r="4" spans="1:6" ht="13.9" customHeight="1">
      <c r="A4" s="126" t="s">
        <v>24</v>
      </c>
      <c r="B4" s="127" t="s">
        <v>25</v>
      </c>
      <c r="C4" s="138" t="s">
        <v>427</v>
      </c>
      <c r="D4" s="122" t="s">
        <v>27</v>
      </c>
      <c r="E4" s="122" t="s">
        <v>28</v>
      </c>
      <c r="F4" s="123" t="s">
        <v>29</v>
      </c>
    </row>
    <row r="5" spans="1:6" ht="4.9000000000000004" customHeight="1">
      <c r="A5" s="126"/>
      <c r="B5" s="127"/>
      <c r="C5" s="138"/>
      <c r="D5" s="122"/>
      <c r="E5" s="122"/>
      <c r="F5" s="123"/>
    </row>
    <row r="6" spans="1:6" ht="6" customHeight="1">
      <c r="A6" s="126"/>
      <c r="B6" s="127"/>
      <c r="C6" s="138"/>
      <c r="D6" s="122"/>
      <c r="E6" s="122"/>
      <c r="F6" s="123"/>
    </row>
    <row r="7" spans="1:6" ht="4.9000000000000004" customHeight="1">
      <c r="A7" s="126"/>
      <c r="B7" s="127"/>
      <c r="C7" s="138"/>
      <c r="D7" s="122"/>
      <c r="E7" s="122"/>
      <c r="F7" s="123"/>
    </row>
    <row r="8" spans="1:6" ht="6" customHeight="1">
      <c r="A8" s="126"/>
      <c r="B8" s="127"/>
      <c r="C8" s="138"/>
      <c r="D8" s="122"/>
      <c r="E8" s="122"/>
      <c r="F8" s="123"/>
    </row>
    <row r="9" spans="1:6" ht="6" customHeight="1">
      <c r="A9" s="126"/>
      <c r="B9" s="127"/>
      <c r="C9" s="138"/>
      <c r="D9" s="122"/>
      <c r="E9" s="122"/>
      <c r="F9" s="123"/>
    </row>
    <row r="10" spans="1:6" ht="18" customHeight="1">
      <c r="A10" s="126"/>
      <c r="B10" s="127"/>
      <c r="C10" s="138"/>
      <c r="D10" s="122"/>
      <c r="E10" s="122"/>
      <c r="F10" s="123"/>
    </row>
    <row r="11" spans="1:6" ht="13.5" customHeight="1">
      <c r="A11" s="16">
        <v>1</v>
      </c>
      <c r="B11" s="17">
        <v>2</v>
      </c>
      <c r="C11" s="18">
        <v>3</v>
      </c>
      <c r="D11" s="19" t="s">
        <v>30</v>
      </c>
      <c r="E11" s="52" t="s">
        <v>31</v>
      </c>
      <c r="F11" s="21" t="s">
        <v>32</v>
      </c>
    </row>
    <row r="12" spans="1:6" ht="25.5">
      <c r="A12" s="90" t="s">
        <v>428</v>
      </c>
      <c r="B12" s="91" t="s">
        <v>429</v>
      </c>
      <c r="C12" s="92" t="s">
        <v>145</v>
      </c>
      <c r="D12" s="93" t="str">
        <f>D18</f>
        <v>-</v>
      </c>
      <c r="E12" s="93">
        <f>E18</f>
        <v>-1864239.299999997</v>
      </c>
      <c r="F12" s="94">
        <f>F18</f>
        <v>1864239.3</v>
      </c>
    </row>
    <row r="13" spans="1:6">
      <c r="A13" s="95" t="s">
        <v>36</v>
      </c>
      <c r="B13" s="96"/>
      <c r="C13" s="97"/>
      <c r="D13" s="98"/>
      <c r="E13" s="98"/>
      <c r="F13" s="99"/>
    </row>
    <row r="14" spans="1:6" ht="25.5">
      <c r="A14" s="53" t="s">
        <v>430</v>
      </c>
      <c r="B14" s="100" t="s">
        <v>431</v>
      </c>
      <c r="C14" s="101" t="s">
        <v>145</v>
      </c>
      <c r="D14" s="102" t="s">
        <v>47</v>
      </c>
      <c r="E14" s="102" t="s">
        <v>47</v>
      </c>
      <c r="F14" s="103" t="s">
        <v>47</v>
      </c>
    </row>
    <row r="15" spans="1:6">
      <c r="A15" s="95" t="s">
        <v>432</v>
      </c>
      <c r="B15" s="96"/>
      <c r="C15" s="97"/>
      <c r="D15" s="98"/>
      <c r="E15" s="98"/>
      <c r="F15" s="99"/>
    </row>
    <row r="16" spans="1:6" ht="25.5">
      <c r="A16" s="53" t="s">
        <v>433</v>
      </c>
      <c r="B16" s="100" t="s">
        <v>434</v>
      </c>
      <c r="C16" s="101" t="s">
        <v>145</v>
      </c>
      <c r="D16" s="102" t="s">
        <v>47</v>
      </c>
      <c r="E16" s="102" t="s">
        <v>47</v>
      </c>
      <c r="F16" s="103" t="s">
        <v>47</v>
      </c>
    </row>
    <row r="17" spans="1:6">
      <c r="A17" s="95" t="s">
        <v>432</v>
      </c>
      <c r="B17" s="96"/>
      <c r="C17" s="97"/>
      <c r="D17" s="98"/>
      <c r="E17" s="98"/>
      <c r="F17" s="99"/>
    </row>
    <row r="18" spans="1:6">
      <c r="A18" s="90" t="s">
        <v>435</v>
      </c>
      <c r="B18" s="91" t="s">
        <v>436</v>
      </c>
      <c r="C18" s="92" t="s">
        <v>437</v>
      </c>
      <c r="D18" s="104" t="str">
        <f>D19</f>
        <v>-</v>
      </c>
      <c r="E18" s="104">
        <f>E19</f>
        <v>-1864239.299999997</v>
      </c>
      <c r="F18" s="94">
        <f>F19</f>
        <v>1864239.3</v>
      </c>
    </row>
    <row r="19" spans="1:6" ht="25.5">
      <c r="A19" s="90" t="s">
        <v>438</v>
      </c>
      <c r="B19" s="91" t="s">
        <v>436</v>
      </c>
      <c r="C19" s="92" t="s">
        <v>439</v>
      </c>
      <c r="D19" s="93" t="s">
        <v>47</v>
      </c>
      <c r="E19" s="93">
        <f>E24+E20</f>
        <v>-1864239.299999997</v>
      </c>
      <c r="F19" s="94">
        <v>1864239.3</v>
      </c>
    </row>
    <row r="20" spans="1:6" ht="25.5">
      <c r="A20" s="90" t="s">
        <v>440</v>
      </c>
      <c r="B20" s="91" t="s">
        <v>441</v>
      </c>
      <c r="C20" s="92" t="s">
        <v>442</v>
      </c>
      <c r="D20" s="102">
        <f t="shared" ref="D20:E22" si="0">D21</f>
        <v>-22888800</v>
      </c>
      <c r="E20" s="102">
        <f t="shared" si="0"/>
        <v>-24856910.969999999</v>
      </c>
      <c r="F20" s="105" t="s">
        <v>424</v>
      </c>
    </row>
    <row r="21" spans="1:6" ht="25.5">
      <c r="A21" s="90" t="s">
        <v>443</v>
      </c>
      <c r="B21" s="91" t="s">
        <v>441</v>
      </c>
      <c r="C21" s="92" t="s">
        <v>444</v>
      </c>
      <c r="D21" s="93">
        <f t="shared" si="0"/>
        <v>-22888800</v>
      </c>
      <c r="E21" s="93">
        <f t="shared" si="0"/>
        <v>-24856910.969999999</v>
      </c>
      <c r="F21" s="68" t="s">
        <v>424</v>
      </c>
    </row>
    <row r="22" spans="1:6" ht="31.5" customHeight="1">
      <c r="A22" s="90" t="s">
        <v>445</v>
      </c>
      <c r="B22" s="91" t="s">
        <v>441</v>
      </c>
      <c r="C22" s="92" t="s">
        <v>446</v>
      </c>
      <c r="D22" s="93">
        <f t="shared" si="0"/>
        <v>-22888800</v>
      </c>
      <c r="E22" s="93">
        <f t="shared" si="0"/>
        <v>-24856910.969999999</v>
      </c>
      <c r="F22" s="105" t="s">
        <v>424</v>
      </c>
    </row>
    <row r="23" spans="1:6" ht="38.25">
      <c r="A23" s="64" t="s">
        <v>447</v>
      </c>
      <c r="B23" s="106" t="s">
        <v>441</v>
      </c>
      <c r="C23" s="107" t="s">
        <v>448</v>
      </c>
      <c r="D23" s="108">
        <v>-22888800</v>
      </c>
      <c r="E23" s="108">
        <v>-24856910.969999999</v>
      </c>
      <c r="F23" s="68" t="s">
        <v>424</v>
      </c>
    </row>
    <row r="24" spans="1:6" ht="33" customHeight="1">
      <c r="A24" s="90" t="s">
        <v>449</v>
      </c>
      <c r="B24" s="91" t="s">
        <v>450</v>
      </c>
      <c r="C24" s="92" t="s">
        <v>451</v>
      </c>
      <c r="D24" s="109">
        <f t="shared" ref="D24:E26" si="1">D25</f>
        <v>22888800</v>
      </c>
      <c r="E24" s="109">
        <f t="shared" si="1"/>
        <v>22992671.670000002</v>
      </c>
      <c r="F24" s="105" t="s">
        <v>424</v>
      </c>
    </row>
    <row r="25" spans="1:6" ht="34.5" customHeight="1">
      <c r="A25" s="90" t="s">
        <v>452</v>
      </c>
      <c r="B25" s="91" t="s">
        <v>450</v>
      </c>
      <c r="C25" s="92" t="s">
        <v>453</v>
      </c>
      <c r="D25" s="109">
        <f t="shared" si="1"/>
        <v>22888800</v>
      </c>
      <c r="E25" s="109">
        <f t="shared" si="1"/>
        <v>22992671.670000002</v>
      </c>
      <c r="F25" s="68" t="s">
        <v>424</v>
      </c>
    </row>
    <row r="26" spans="1:6" ht="30" customHeight="1">
      <c r="A26" s="90" t="s">
        <v>454</v>
      </c>
      <c r="B26" s="91" t="s">
        <v>450</v>
      </c>
      <c r="C26" s="92" t="s">
        <v>455</v>
      </c>
      <c r="D26" s="109">
        <f t="shared" si="1"/>
        <v>22888800</v>
      </c>
      <c r="E26" s="109">
        <f t="shared" si="1"/>
        <v>22992671.670000002</v>
      </c>
      <c r="F26" s="105" t="s">
        <v>424</v>
      </c>
    </row>
    <row r="27" spans="1:6" ht="41.25" customHeight="1">
      <c r="A27" s="64" t="s">
        <v>456</v>
      </c>
      <c r="B27" s="106" t="s">
        <v>450</v>
      </c>
      <c r="C27" s="107" t="s">
        <v>457</v>
      </c>
      <c r="D27" s="110">
        <v>22888800</v>
      </c>
      <c r="E27" s="110">
        <v>22992671.670000002</v>
      </c>
      <c r="F27" s="68" t="s">
        <v>424</v>
      </c>
    </row>
    <row r="28" spans="1:6" ht="25.5" customHeight="1">
      <c r="A28" s="111"/>
      <c r="B28" s="112"/>
      <c r="C28" s="113"/>
      <c r="D28" s="114"/>
      <c r="E28" s="114"/>
      <c r="F28" s="115"/>
    </row>
    <row r="29" spans="1:6" ht="21" customHeight="1">
      <c r="A29" s="116" t="s">
        <v>458</v>
      </c>
      <c r="B29" s="117"/>
      <c r="C29" s="118" t="s">
        <v>459</v>
      </c>
      <c r="D29" s="118"/>
      <c r="E29" s="118"/>
      <c r="F29" s="118"/>
    </row>
    <row r="30" spans="1:6" ht="10.5" customHeight="1">
      <c r="A30" s="119" t="s">
        <v>460</v>
      </c>
      <c r="B30" s="117"/>
      <c r="C30" s="118"/>
      <c r="D30" s="118"/>
      <c r="E30" s="118"/>
      <c r="F30" s="118"/>
    </row>
    <row r="31" spans="1:6" ht="30.75" customHeight="1">
      <c r="A31" s="120" t="s">
        <v>461</v>
      </c>
      <c r="B31" s="117"/>
      <c r="C31" s="118" t="s">
        <v>462</v>
      </c>
      <c r="D31" s="118"/>
      <c r="E31" s="118"/>
      <c r="F31" s="118"/>
    </row>
    <row r="32" spans="1:6" ht="14.25" customHeight="1">
      <c r="A32" s="119" t="s">
        <v>463</v>
      </c>
      <c r="B32" s="117"/>
      <c r="C32" s="118"/>
      <c r="D32" s="118"/>
      <c r="E32" s="118"/>
      <c r="F32" s="118"/>
    </row>
    <row r="33" spans="1:6" ht="33.75" customHeight="1">
      <c r="A33" s="119" t="s">
        <v>464</v>
      </c>
      <c r="B33" s="117"/>
      <c r="C33" s="118" t="s">
        <v>465</v>
      </c>
      <c r="D33" s="118"/>
      <c r="E33" s="118"/>
      <c r="F33" s="118"/>
    </row>
    <row r="34" spans="1:6" ht="12.75" customHeight="1">
      <c r="A34" s="119" t="s">
        <v>466</v>
      </c>
      <c r="B34" s="117"/>
      <c r="C34" s="118"/>
      <c r="D34" s="118"/>
      <c r="E34" s="118"/>
      <c r="F34" s="118"/>
    </row>
    <row r="35" spans="1:6">
      <c r="A35" s="119"/>
      <c r="B35" s="117"/>
      <c r="C35" s="118"/>
      <c r="D35" s="118"/>
      <c r="E35" s="118"/>
      <c r="F35" s="118"/>
    </row>
    <row r="36" spans="1:6">
      <c r="A36" s="119" t="s">
        <v>467</v>
      </c>
      <c r="B36" s="117"/>
      <c r="C36" s="118"/>
      <c r="D36" s="118"/>
      <c r="E36" s="118"/>
      <c r="F36" s="118"/>
    </row>
    <row r="37" spans="1:6" ht="12.75" customHeight="1">
      <c r="A37" s="121"/>
      <c r="B37" s="121"/>
      <c r="C37" s="121"/>
      <c r="D37" s="121"/>
      <c r="E37" s="121"/>
      <c r="F37" s="121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F15:F17 E13:F13 E15">
    <cfRule type="cellIs" dxfId="3" priority="2" operator="equal">
      <formula>0</formula>
    </cfRule>
  </conditionalFormatting>
  <conditionalFormatting sqref="E40:F40">
    <cfRule type="cellIs" dxfId="2" priority="3" operator="equal">
      <formula>0</formula>
    </cfRule>
  </conditionalFormatting>
  <conditionalFormatting sqref="E42:F42">
    <cfRule type="cellIs" dxfId="1" priority="4" operator="equal">
      <formula>0</formula>
    </cfRule>
  </conditionalFormatting>
  <conditionalFormatting sqref="E113:F113">
    <cfRule type="cellIs" dxfId="0" priority="5" operator="equal">
      <formula>0</formula>
    </cfRule>
  </conditionalFormatting>
  <pageMargins left="0.39374999999999999" right="0.39374999999999999" top="0.78749999999999998" bottom="0.39374999999999999" header="0.51180555555555496" footer="0.51180555555555496"/>
  <pageSetup paperSize="9" scale="91" firstPageNumber="0" fitToHeight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zoomScaleNormal="100" workbookViewId="0"/>
  </sheetViews>
  <sheetFormatPr defaultColWidth="8.85546875" defaultRowHeight="12.75"/>
  <sheetData>
    <row r="1" spans="1:2">
      <c r="A1" t="s">
        <v>468</v>
      </c>
      <c r="B1" t="s">
        <v>469</v>
      </c>
    </row>
    <row r="2" spans="1:2">
      <c r="A2" t="s">
        <v>470</v>
      </c>
      <c r="B2" t="s">
        <v>471</v>
      </c>
    </row>
    <row r="3" spans="1:2">
      <c r="A3" t="s">
        <v>472</v>
      </c>
      <c r="B3" t="s">
        <v>473</v>
      </c>
    </row>
    <row r="4" spans="1:2">
      <c r="A4" t="s">
        <v>474</v>
      </c>
      <c r="B4" t="s">
        <v>475</v>
      </c>
    </row>
    <row r="5" spans="1:2">
      <c r="A5" t="s">
        <v>476</v>
      </c>
      <c r="B5" t="s">
        <v>477</v>
      </c>
    </row>
    <row r="6" spans="1:2">
      <c r="A6" t="s">
        <v>478</v>
      </c>
      <c r="B6" t="s">
        <v>469</v>
      </c>
    </row>
    <row r="7" spans="1:2">
      <c r="A7" t="s">
        <v>479</v>
      </c>
    </row>
    <row r="8" spans="1:2">
      <c r="A8" t="s">
        <v>480</v>
      </c>
    </row>
    <row r="9" spans="1:2">
      <c r="A9" t="s">
        <v>481</v>
      </c>
      <c r="B9" t="s">
        <v>482</v>
      </c>
    </row>
    <row r="10" spans="1:2">
      <c r="A10" t="s">
        <v>483</v>
      </c>
      <c r="B10" t="s">
        <v>484</v>
      </c>
    </row>
    <row r="11" spans="1:2">
      <c r="A11" t="s">
        <v>485</v>
      </c>
      <c r="B11" t="s">
        <v>477</v>
      </c>
    </row>
  </sheetData>
  <pageMargins left="0.75" right="0.75" top="1" bottom="1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>POI HSSF rep:2.54.0.80</dc:description>
  <cp:lastModifiedBy>Admin</cp:lastModifiedBy>
  <cp:revision>27</cp:revision>
  <cp:lastPrinted>2024-01-23T17:44:56Z</cp:lastPrinted>
  <dcterms:created xsi:type="dcterms:W3CDTF">2022-01-10T12:13:48Z</dcterms:created>
  <dcterms:modified xsi:type="dcterms:W3CDTF">2024-01-23T17:49:51Z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