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  <definedName name="_xlnm.Print_Area" localSheetId="0">'Лист1'!$A$1:$H$76</definedName>
  </definedNames>
  <calcPr fullCalcOnLoad="1"/>
</workbook>
</file>

<file path=xl/sharedStrings.xml><?xml version="1.0" encoding="utf-8"?>
<sst xmlns="http://schemas.openxmlformats.org/spreadsheetml/2006/main" count="88" uniqueCount="76">
  <si>
    <t>Наименование</t>
  </si>
  <si>
    <t>ОБЩЕГОСУДАРСТВЕННЫЕ ВОПРОСЫ</t>
  </si>
  <si>
    <t>ЖИЛИЩНО-КОММУНАЛЬНОЕ ХОЗЯЙСТВО</t>
  </si>
  <si>
    <t>Коммунальное хозяйство</t>
  </si>
  <si>
    <t>НАЦИОНАЛЬНАЯ БЕЗОПАСНОСТЬ И ПРАВООХРАНИТЕЛЬНАЯ ДЕЯТЕЛЬНОСТЬ</t>
  </si>
  <si>
    <t>РАСХОДЫ</t>
  </si>
  <si>
    <t xml:space="preserve">В том числе: </t>
  </si>
  <si>
    <t>за счет собственных доходов</t>
  </si>
  <si>
    <t>за счет целевой финансовой помощи</t>
  </si>
  <si>
    <t>в том числе</t>
  </si>
  <si>
    <t>Целевые остатки</t>
  </si>
  <si>
    <t>Нецелевые</t>
  </si>
  <si>
    <t>ИСТОЧНИКИ ФИНАНСИРОВАНИЯ ДЕФИЦИТА БЮДЖЕТА</t>
  </si>
  <si>
    <t xml:space="preserve">БЕЗВОЗМЕЗДНЫЕ ПЕРЕЧИСЛЕНИЯ </t>
  </si>
  <si>
    <t>в том числе:</t>
  </si>
  <si>
    <t xml:space="preserve">Субвенции </t>
  </si>
  <si>
    <t>ИТОГО ДОХОДОВ</t>
  </si>
  <si>
    <t>Национальная оборона</t>
  </si>
  <si>
    <t>Мобилизационная и вневойсковая подготовка</t>
  </si>
  <si>
    <t>Дотация</t>
  </si>
  <si>
    <t>Изменение остатков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</si>
  <si>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</si>
  <si>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</si>
  <si>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</si>
  <si>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</si>
  <si>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</si>
  <si>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</si>
  <si>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Иные межбюджетные трансферты</t>
  </si>
  <si>
    <t>Прочие безвозмездные перечисления</t>
  </si>
  <si>
    <t>РЕЗУЛЬТАТ ИСПОЛНЕНИЯ БЮДЖЕТА ,                                                         дефицит (-), профицит (+)</t>
  </si>
  <si>
    <t>Другие вопросы в области жилищно-коммунального хозяйства</t>
  </si>
  <si>
    <t xml:space="preserve">Налоговые и неналоговые доходы, всего </t>
  </si>
  <si>
    <t>Налог на доходы физическихх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</si>
  <si>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</si>
  <si>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</si>
  <si>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</si>
  <si>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</si>
  <si>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</si>
  <si>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Государственная пошлина</t>
  </si>
  <si>
    <t>Доходы от продажи земли</t>
  </si>
  <si>
    <t>Прочие неналоговые доходы</t>
  </si>
  <si>
    <t>Возврат целевых остатков межбюджетных трансфертов из бюджетов поселений</t>
  </si>
  <si>
    <t>Земельный налог по обязательствам прошлых лет</t>
  </si>
  <si>
    <t>Арендная плата за земли</t>
  </si>
  <si>
    <t>Арендная плата за имущество</t>
  </si>
  <si>
    <t>КУЛЬТУРА, КИНЕМАТОГРАФИЯ</t>
  </si>
  <si>
    <t>по плану перебор остатков за 1 кв</t>
  </si>
  <si>
    <t>Массовый спорт</t>
  </si>
  <si>
    <t>ДОХОДЫ</t>
  </si>
  <si>
    <t>ИТОГО РАСХОДОВ:</t>
  </si>
  <si>
    <t>Культура</t>
  </si>
  <si>
    <t xml:space="preserve">Остатки на едином счете бюджета на 01.01.12 г. </t>
  </si>
  <si>
    <t>% выполнения к уточненному плану</t>
  </si>
  <si>
    <t>ФИЗИЧЕСКАЯ КУЛЬТУРА И СПОРТ</t>
  </si>
  <si>
    <t>Межбюджетные трансферты общего характера бюджетам субъектов Росссийской Федерации и муниципальных образований</t>
  </si>
  <si>
    <t>в тыс. рублей</t>
  </si>
  <si>
    <t>Доходы от использования имущества, находящегося в государственной и муниципальной собственности</t>
  </si>
  <si>
    <t>Информация по исполнению бюджета Владимировского сельского поселения  за 2012 год</t>
  </si>
  <si>
    <t>Факт  2011г</t>
  </si>
  <si>
    <t>Уточненный план  2012 г.</t>
  </si>
  <si>
    <t>Факт                                       на 01.01. 2013</t>
  </si>
  <si>
    <t>Недоимка на 01.01.2013</t>
  </si>
  <si>
    <t>Недоимка на 01.01.2012</t>
  </si>
  <si>
    <t xml:space="preserve">Остатки на едином счете бюджета на 01.01.13 г. </t>
  </si>
  <si>
    <t>Первонач  план 2012г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</si>
  <si>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</si>
  <si>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</si>
  <si>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</si>
  <si>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</si>
  <si>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</si>
  <si>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</si>
  <si>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</si>
  <si>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</si>
  <si>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х</t>
  </si>
  <si>
    <t>получение бюджетного кредита</t>
  </si>
  <si>
    <t>погашение бюджетного кредита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</si>
</sst>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0"/>
    <numFmt numFmtId="169" formatCode="0.0000"/>
    <numFmt numFmtId="170" formatCode="0.000"/>
    <numFmt numFmtId="171" formatCode="#,##0.0"/>
  </numFmts>
  <fonts count="57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b/>
      <sz val="12"/>
      <color indexed="63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171" fontId="7" fillId="0" borderId="10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7" fontId="8" fillId="0" borderId="10" xfId="0" applyNumberFormat="1" applyFont="1" applyBorder="1" applyAlignment="1">
      <alignment horizontal="right" vertical="center" wrapText="1"/>
    </xf>
    <xf numFmtId="167" fontId="9" fillId="0" borderId="11" xfId="0" applyNumberFormat="1" applyFont="1" applyBorder="1" applyAlignment="1">
      <alignment horizontal="right" vertical="center" wrapText="1"/>
    </xf>
    <xf numFmtId="167" fontId="9" fillId="0" borderId="10" xfId="0" applyNumberFormat="1" applyFont="1" applyBorder="1" applyAlignment="1">
      <alignment horizontal="right" vertical="center" wrapText="1"/>
    </xf>
    <xf numFmtId="167" fontId="8" fillId="0" borderId="11" xfId="0" applyNumberFormat="1" applyFont="1" applyBorder="1" applyAlignment="1">
      <alignment horizontal="right" vertical="center" wrapText="1"/>
    </xf>
    <xf numFmtId="167" fontId="8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71" fontId="0" fillId="0" borderId="10" xfId="0" applyNumberFormat="1" applyBorder="1" applyAlignment="1">
      <alignment vertical="center" wrapText="1"/>
    </xf>
    <xf numFmtId="171" fontId="7" fillId="0" borderId="10" xfId="0" applyNumberFormat="1" applyFont="1" applyBorder="1" applyAlignment="1">
      <alignment vertical="center" wrapText="1"/>
    </xf>
    <xf numFmtId="167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71" fontId="1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71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0" fontId="19" fillId="32" borderId="0" xfId="0" applyFont="1" applyFill="1" applyAlignment="1">
      <alignment vertical="center" wrapText="1"/>
    </xf>
    <xf numFmtId="167" fontId="9" fillId="0" borderId="11" xfId="0" applyNumberFormat="1" applyFont="1" applyBorder="1" applyAlignment="1">
      <alignment horizontal="right" vertical="center" wrapText="1"/>
    </xf>
    <xf numFmtId="171" fontId="0" fillId="0" borderId="10" xfId="0" applyNumberFormat="1" applyFill="1" applyBorder="1" applyAlignment="1">
      <alignment vertical="center" wrapText="1"/>
    </xf>
    <xf numFmtId="167" fontId="5" fillId="0" borderId="11" xfId="0" applyNumberFormat="1" applyFont="1" applyBorder="1" applyAlignment="1">
      <alignment vertical="center" wrapText="1"/>
    </xf>
    <xf numFmtId="167" fontId="0" fillId="0" borderId="10" xfId="0" applyNumberFormat="1" applyBorder="1" applyAlignment="1">
      <alignment horizontal="right" vertical="center" wrapText="1"/>
    </xf>
    <xf numFmtId="167" fontId="4" fillId="0" borderId="11" xfId="0" applyNumberFormat="1" applyFont="1" applyBorder="1" applyAlignment="1">
      <alignment vertical="center" wrapText="1"/>
    </xf>
    <xf numFmtId="167" fontId="14" fillId="0" borderId="12" xfId="0" applyNumberFormat="1" applyFont="1" applyFill="1" applyBorder="1" applyAlignment="1">
      <alignment vertical="center" wrapText="1"/>
    </xf>
    <xf numFmtId="167" fontId="11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71" fontId="0" fillId="0" borderId="13" xfId="0" applyNumberFormat="1" applyFill="1" applyBorder="1" applyAlignment="1">
      <alignment vertical="center" wrapText="1"/>
    </xf>
    <xf numFmtId="171" fontId="0" fillId="0" borderId="13" xfId="0" applyNumberFormat="1" applyBorder="1" applyAlignment="1">
      <alignment vertical="center" wrapText="1"/>
    </xf>
    <xf numFmtId="167" fontId="4" fillId="0" borderId="11" xfId="0" applyNumberFormat="1" applyFont="1" applyBorder="1" applyAlignment="1">
      <alignment vertical="center" wrapText="1"/>
    </xf>
    <xf numFmtId="167" fontId="18" fillId="0" borderId="11" xfId="0" applyNumberFormat="1" applyFont="1" applyBorder="1" applyAlignment="1">
      <alignment vertical="center" wrapText="1"/>
    </xf>
    <xf numFmtId="167" fontId="5" fillId="0" borderId="11" xfId="0" applyNumberFormat="1" applyFont="1" applyBorder="1" applyAlignment="1">
      <alignment vertical="center" wrapText="1"/>
    </xf>
    <xf numFmtId="167" fontId="6" fillId="0" borderId="11" xfId="0" applyNumberFormat="1" applyFont="1" applyBorder="1" applyAlignment="1">
      <alignment vertical="center" wrapText="1"/>
    </xf>
    <xf numFmtId="167" fontId="10" fillId="0" borderId="11" xfId="0" applyNumberFormat="1" applyFont="1" applyBorder="1" applyAlignment="1">
      <alignment vertical="center" wrapText="1"/>
    </xf>
    <xf numFmtId="167" fontId="5" fillId="0" borderId="12" xfId="0" applyNumberFormat="1" applyFont="1" applyFill="1" applyBorder="1" applyAlignment="1">
      <alignment vertical="center" wrapText="1"/>
    </xf>
    <xf numFmtId="167" fontId="0" fillId="0" borderId="12" xfId="0" applyNumberFormat="1" applyBorder="1" applyAlignment="1">
      <alignment horizontal="right" vertical="center" wrapText="1"/>
    </xf>
    <xf numFmtId="167" fontId="1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1" fontId="7" fillId="0" borderId="10" xfId="0" applyNumberFormat="1" applyFont="1" applyFill="1" applyBorder="1" applyAlignment="1">
      <alignment vertical="center" wrapText="1"/>
    </xf>
    <xf numFmtId="171" fontId="0" fillId="0" borderId="12" xfId="0" applyNumberFormat="1" applyFill="1" applyBorder="1" applyAlignment="1">
      <alignment vertical="center" wrapText="1"/>
    </xf>
    <xf numFmtId="171" fontId="7" fillId="0" borderId="10" xfId="0" applyNumberFormat="1" applyFont="1" applyFill="1" applyBorder="1" applyAlignment="1">
      <alignment vertical="center" wrapText="1"/>
    </xf>
    <xf numFmtId="167" fontId="7" fillId="0" borderId="10" xfId="0" applyNumberFormat="1" applyFont="1" applyFill="1" applyBorder="1" applyAlignment="1">
      <alignment horizontal="right" vertical="center" wrapText="1"/>
    </xf>
    <xf numFmtId="167" fontId="9" fillId="0" borderId="11" xfId="0" applyNumberFormat="1" applyFont="1" applyFill="1" applyBorder="1" applyAlignment="1">
      <alignment horizontal="right" vertical="center" wrapText="1"/>
    </xf>
    <xf numFmtId="167" fontId="8" fillId="0" borderId="11" xfId="0" applyNumberFormat="1" applyFont="1" applyFill="1" applyBorder="1" applyAlignment="1">
      <alignment horizontal="right" vertical="center" wrapText="1"/>
    </xf>
    <xf numFmtId="167" fontId="8" fillId="0" borderId="11" xfId="0" applyNumberFormat="1" applyFont="1" applyFill="1" applyBorder="1" applyAlignment="1">
      <alignment horizontal="right" vertical="center" wrapText="1"/>
    </xf>
    <xf numFmtId="167" fontId="9" fillId="0" borderId="11" xfId="0" applyNumberFormat="1" applyFont="1" applyFill="1" applyBorder="1" applyAlignment="1">
      <alignment horizontal="right" vertical="center" wrapText="1"/>
    </xf>
    <xf numFmtId="167" fontId="0" fillId="0" borderId="10" xfId="0" applyNumberForma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>
      <alignment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1" fontId="0" fillId="0" borderId="0" xfId="0" applyNumberFormat="1" applyFill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1" fontId="7" fillId="0" borderId="16" xfId="0" applyNumberFormat="1" applyFont="1" applyFill="1" applyBorder="1" applyAlignment="1">
      <alignment horizontal="center" vertical="center" wrapText="1"/>
    </xf>
    <xf numFmtId="171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171" fontId="7" fillId="0" borderId="19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1" fontId="0" fillId="0" borderId="19" xfId="0" applyNumberForma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167" fontId="0" fillId="0" borderId="19" xfId="0" applyNumberForma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167" fontId="7" fillId="0" borderId="19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167" fontId="7" fillId="0" borderId="19" xfId="0" applyNumberFormat="1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167" fontId="0" fillId="0" borderId="23" xfId="0" applyNumberFormat="1" applyFont="1" applyBorder="1" applyAlignment="1">
      <alignment vertical="center" wrapText="1"/>
    </xf>
    <xf numFmtId="167" fontId="0" fillId="0" borderId="23" xfId="0" applyNumberFormat="1" applyFont="1" applyFill="1" applyBorder="1" applyAlignment="1">
      <alignment vertical="center" wrapText="1"/>
    </xf>
    <xf numFmtId="167" fontId="0" fillId="0" borderId="24" xfId="0" applyNumberForma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67" fontId="2" fillId="0" borderId="11" xfId="0" applyNumberFormat="1" applyFont="1" applyBorder="1" applyAlignment="1">
      <alignment vertical="center" wrapText="1"/>
    </xf>
    <xf numFmtId="167" fontId="8" fillId="0" borderId="10" xfId="0" applyNumberFormat="1" applyFont="1" applyBorder="1" applyAlignment="1">
      <alignment horizontal="right"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167" fontId="21" fillId="0" borderId="19" xfId="0" applyNumberFormat="1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67" fontId="12" fillId="0" borderId="11" xfId="0" applyNumberFormat="1" applyFont="1" applyBorder="1" applyAlignment="1">
      <alignment vertical="center" wrapText="1"/>
    </xf>
    <xf numFmtId="171" fontId="0" fillId="0" borderId="13" xfId="0" applyNumberFormat="1" applyBorder="1" applyAlignment="1">
      <alignment horizontal="right" vertical="center" wrapText="1"/>
    </xf>
    <xf numFmtId="171" fontId="0" fillId="0" borderId="19" xfId="0" applyNumberFormat="1" applyBorder="1" applyAlignment="1">
      <alignment horizontal="right" vertical="center" wrapText="1"/>
    </xf>
    <xf numFmtId="167" fontId="12" fillId="0" borderId="12" xfId="0" applyNumberFormat="1" applyFont="1" applyFill="1" applyBorder="1" applyAlignment="1">
      <alignment vertical="center" wrapText="1"/>
    </xf>
    <xf numFmtId="167" fontId="12" fillId="0" borderId="12" xfId="0" applyNumberFormat="1" applyFont="1" applyFill="1" applyBorder="1" applyAlignment="1">
      <alignment vertical="center" wrapText="1"/>
    </xf>
    <xf numFmtId="167" fontId="13" fillId="0" borderId="12" xfId="0" applyNumberFormat="1" applyFont="1" applyFill="1" applyBorder="1" applyAlignment="1">
      <alignment horizontal="right" vertical="center" wrapText="1"/>
    </xf>
    <xf numFmtId="167" fontId="13" fillId="0" borderId="10" xfId="0" applyNumberFormat="1" applyFont="1" applyFill="1" applyBorder="1" applyAlignment="1">
      <alignment horizontal="right" vertical="center" wrapText="1"/>
    </xf>
    <xf numFmtId="167" fontId="22" fillId="0" borderId="12" xfId="0" applyNumberFormat="1" applyFont="1" applyFill="1" applyBorder="1" applyAlignment="1">
      <alignment vertical="center" wrapText="1"/>
    </xf>
    <xf numFmtId="167" fontId="21" fillId="0" borderId="12" xfId="0" applyNumberFormat="1" applyFont="1" applyFill="1" applyBorder="1" applyAlignment="1">
      <alignment horizontal="right" vertical="center" wrapText="1"/>
    </xf>
    <xf numFmtId="167" fontId="22" fillId="0" borderId="10" xfId="0" applyNumberFormat="1" applyFont="1" applyFill="1" applyBorder="1" applyAlignment="1">
      <alignment horizontal="right" vertical="center" wrapText="1"/>
    </xf>
    <xf numFmtId="167" fontId="6" fillId="0" borderId="12" xfId="0" applyNumberFormat="1" applyFont="1" applyFill="1" applyBorder="1" applyAlignment="1">
      <alignment vertical="center" wrapText="1"/>
    </xf>
    <xf numFmtId="167" fontId="7" fillId="0" borderId="12" xfId="0" applyNumberFormat="1" applyFont="1" applyFill="1" applyBorder="1" applyAlignment="1">
      <alignment horizontal="right" vertical="center" wrapText="1"/>
    </xf>
    <xf numFmtId="167" fontId="7" fillId="0" borderId="2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="75" zoomScaleSheetLayoutView="75" zoomScalePageLayoutView="0" workbookViewId="0" topLeftCell="A1">
      <selection activeCell="F88" sqref="F88"/>
    </sheetView>
  </sheetViews>
  <sheetFormatPr defaultColWidth="9.125" defaultRowHeight="12.75"/>
  <cols>
    <col min="1" max="1" width="57.50390625" style="9" customWidth="1"/>
    <col min="2" max="2" width="12.50390625" style="9" customWidth="1"/>
    <col min="3" max="3" width="11.625" style="9" customWidth="1"/>
    <col min="4" max="4" width="12.625" style="9" customWidth="1"/>
    <col min="5" max="5" width="14.625" style="38" customWidth="1"/>
    <col min="6" max="6" width="11.125" style="9" customWidth="1"/>
    <col min="7" max="7" width="12.625" style="38" customWidth="1"/>
    <col min="8" max="8" width="13.875" style="52" customWidth="1"/>
    <col min="9" max="9" width="4.00390625" style="9" customWidth="1"/>
    <col min="10" max="16384" width="9.125" style="9" customWidth="1"/>
  </cols>
  <sheetData>
    <row r="1" spans="1:8" s="8" customFormat="1" ht="30" customHeight="1">
      <c r="A1" s="109" t="s">
        <v>57</v>
      </c>
      <c r="B1" s="109"/>
      <c r="C1" s="109"/>
      <c r="D1" s="109"/>
      <c r="E1" s="109"/>
      <c r="F1" s="109"/>
      <c r="G1" s="109"/>
      <c r="H1" s="109"/>
    </row>
    <row r="2" spans="7:8" ht="32.25" customHeight="1" thickBot="1">
      <c r="G2" s="9" t="s">
        <v>55</v>
      </c>
      <c r="H2" s="53"/>
    </row>
    <row r="3" spans="1:8" s="10" customFormat="1" ht="67.5" customHeight="1">
      <c r="A3" s="54" t="s">
        <v>0</v>
      </c>
      <c r="B3" s="55" t="s">
        <v>58</v>
      </c>
      <c r="C3" s="55" t="s">
        <v>64</v>
      </c>
      <c r="D3" s="56" t="s">
        <v>59</v>
      </c>
      <c r="E3" s="57" t="s">
        <v>60</v>
      </c>
      <c r="F3" s="56" t="s">
        <v>52</v>
      </c>
      <c r="G3" s="58" t="s">
        <v>62</v>
      </c>
      <c r="H3" s="59" t="s">
        <v>61</v>
      </c>
    </row>
    <row r="4" spans="1:8" s="10" customFormat="1" ht="28.5" customHeight="1">
      <c r="A4" s="110" t="s">
        <v>48</v>
      </c>
      <c r="B4" s="111"/>
      <c r="C4" s="111"/>
      <c r="D4" s="111"/>
      <c r="E4" s="111"/>
      <c r="F4" s="111"/>
      <c r="G4" s="111"/>
      <c r="H4" s="112"/>
    </row>
    <row r="5" spans="1:10" ht="16.5" customHeight="1">
      <c r="A5" s="60" t="s">
        <v>31</v>
      </c>
      <c r="B5" s="1">
        <f>B6+B7+B8+B9+B10+B11+B12+B13+B14+B18+B19+B20</f>
        <v>3173.2</v>
      </c>
      <c r="C5" s="1">
        <f>C6+C7+C8+C9+C11+C12+C13+C14+C18+C19+C20</f>
        <v>3799.8999999999996</v>
      </c>
      <c r="D5" s="1">
        <f>D6+D7+D8+D9+D11+D12+D13+D14+D18+D19+D20</f>
        <v>4727.6</v>
      </c>
      <c r="E5" s="39">
        <f>E6+E7+E8+E9+E11+E12+E13+E14+E18+E19+E20</f>
        <v>4770.1</v>
      </c>
      <c r="F5" s="1">
        <f aca="true" t="shared" si="0" ref="F5:F12">E5/D5*100</f>
        <v>100.8989762247229</v>
      </c>
      <c r="G5" s="39">
        <f>G6+G7+G8+G9+G11+G12+G13+G16+G17+G18+G19+G20</f>
        <v>641.3</v>
      </c>
      <c r="H5" s="61">
        <f>H6+H7+H8+H9+H11+H12+H13+H16+H17+H18+H19+H20</f>
        <v>385.3</v>
      </c>
      <c r="J5" s="17"/>
    </row>
    <row r="6" spans="1:10" ht="19.5" customHeight="1">
      <c r="A6" s="62" t="s">
        <v>32</v>
      </c>
      <c r="B6" s="28">
        <v>1080.6</v>
      </c>
      <c r="C6" s="28">
        <v>823.4</v>
      </c>
      <c r="D6" s="11">
        <v>1137.2</v>
      </c>
      <c r="E6" s="21">
        <v>1137.6</v>
      </c>
      <c r="F6" s="11">
        <f t="shared" si="0"/>
        <v>100.03517411185365</v>
      </c>
      <c r="G6" s="21">
        <v>0.5</v>
      </c>
      <c r="H6" s="63">
        <v>3.8</v>
      </c>
      <c r="J6" s="17"/>
    </row>
    <row r="7" spans="1:10" ht="40.5" customHeight="1">
      <c r="A7" s="64" t="s">
        <v>33</v>
      </c>
      <c r="B7" s="29">
        <v>163.8</v>
      </c>
      <c r="C7" s="29">
        <v>128.3</v>
      </c>
      <c r="D7" s="11">
        <v>173.8</v>
      </c>
      <c r="E7" s="21">
        <v>173.9</v>
      </c>
      <c r="F7" s="11">
        <f t="shared" si="0"/>
        <v>100.05753739930954</v>
      </c>
      <c r="G7" s="21">
        <v>0</v>
      </c>
      <c r="H7" s="63">
        <v>0</v>
      </c>
      <c r="J7" s="17"/>
    </row>
    <row r="8" spans="1:10" ht="39" customHeight="1">
      <c r="A8" s="64" t="s">
        <v>34</v>
      </c>
      <c r="B8" s="29">
        <v>11.5</v>
      </c>
      <c r="C8" s="29">
        <v>12.7</v>
      </c>
      <c r="D8" s="11">
        <v>24.7</v>
      </c>
      <c r="E8" s="21">
        <v>35.6</v>
      </c>
      <c r="F8" s="11">
        <f t="shared" si="0"/>
        <v>144.12955465587046</v>
      </c>
      <c r="G8" s="21">
        <v>0</v>
      </c>
      <c r="H8" s="63">
        <v>0</v>
      </c>
      <c r="J8" s="17"/>
    </row>
    <row r="9" spans="1:10" ht="21" customHeight="1">
      <c r="A9" s="64" t="s">
        <v>35</v>
      </c>
      <c r="B9" s="29">
        <v>66</v>
      </c>
      <c r="C9" s="29">
        <v>137.8</v>
      </c>
      <c r="D9" s="11">
        <v>86.3</v>
      </c>
      <c r="E9" s="21">
        <v>86.3</v>
      </c>
      <c r="F9" s="11">
        <f t="shared" si="0"/>
        <v>100</v>
      </c>
      <c r="G9" s="21">
        <v>22.1</v>
      </c>
      <c r="H9" s="63">
        <v>43.7</v>
      </c>
      <c r="J9" s="17"/>
    </row>
    <row r="10" spans="1:10" ht="15.75" customHeight="1">
      <c r="A10" s="64" t="s">
        <v>36</v>
      </c>
      <c r="B10" s="29">
        <v>334.9</v>
      </c>
      <c r="C10" s="97" t="s">
        <v>73</v>
      </c>
      <c r="D10" s="97" t="s">
        <v>73</v>
      </c>
      <c r="E10" s="97" t="s">
        <v>73</v>
      </c>
      <c r="F10" s="97" t="s">
        <v>73</v>
      </c>
      <c r="G10" s="97" t="s">
        <v>73</v>
      </c>
      <c r="H10" s="98" t="s">
        <v>73</v>
      </c>
      <c r="J10" s="17"/>
    </row>
    <row r="11" spans="1:10" ht="16.5" customHeight="1">
      <c r="A11" s="64" t="s">
        <v>37</v>
      </c>
      <c r="B11" s="29">
        <v>883.9</v>
      </c>
      <c r="C11" s="29">
        <v>2096.3</v>
      </c>
      <c r="D11" s="11">
        <v>2008.8</v>
      </c>
      <c r="E11" s="21">
        <v>2009.1</v>
      </c>
      <c r="F11" s="11">
        <f t="shared" si="0"/>
        <v>100.01493428912784</v>
      </c>
      <c r="G11" s="21">
        <v>288.4</v>
      </c>
      <c r="H11" s="63">
        <v>337.8</v>
      </c>
      <c r="J11" s="17"/>
    </row>
    <row r="12" spans="1:10" ht="12.75">
      <c r="A12" s="64" t="s">
        <v>38</v>
      </c>
      <c r="B12" s="29">
        <v>6.1</v>
      </c>
      <c r="C12" s="29">
        <v>6</v>
      </c>
      <c r="D12" s="11">
        <v>8.1</v>
      </c>
      <c r="E12" s="21">
        <v>8.1</v>
      </c>
      <c r="F12" s="11">
        <f t="shared" si="0"/>
        <v>100</v>
      </c>
      <c r="G12" s="21">
        <v>0</v>
      </c>
      <c r="H12" s="63">
        <v>0</v>
      </c>
      <c r="J12" s="17"/>
    </row>
    <row r="13" spans="1:10" ht="21.75" customHeight="1">
      <c r="A13" s="64" t="s">
        <v>42</v>
      </c>
      <c r="B13" s="29">
        <v>46.4</v>
      </c>
      <c r="C13" s="29">
        <v>0</v>
      </c>
      <c r="D13" s="11">
        <v>0</v>
      </c>
      <c r="E13" s="21">
        <v>0</v>
      </c>
      <c r="F13" s="11">
        <v>0</v>
      </c>
      <c r="G13" s="21">
        <v>0.1</v>
      </c>
      <c r="H13" s="63">
        <v>0</v>
      </c>
      <c r="J13" s="17"/>
    </row>
    <row r="14" spans="1:10" ht="30" customHeight="1">
      <c r="A14" s="64" t="s">
        <v>56</v>
      </c>
      <c r="B14" s="11">
        <f>B16+B17</f>
        <v>570.3</v>
      </c>
      <c r="C14" s="11">
        <f>C16+C17</f>
        <v>594.7</v>
      </c>
      <c r="D14" s="11">
        <f>D16+D17</f>
        <v>1288.7</v>
      </c>
      <c r="E14" s="40">
        <f>E16+E17</f>
        <v>1319.5</v>
      </c>
      <c r="F14" s="11">
        <f>E14/D14*100</f>
        <v>102.39000543183052</v>
      </c>
      <c r="G14" s="21">
        <f>G16+G17</f>
        <v>330.2</v>
      </c>
      <c r="H14" s="63">
        <f>H16+H17</f>
        <v>0</v>
      </c>
      <c r="J14" s="17"/>
    </row>
    <row r="15" spans="1:10" ht="12.75">
      <c r="A15" s="64" t="s">
        <v>14</v>
      </c>
      <c r="B15" s="29"/>
      <c r="C15" s="29"/>
      <c r="D15" s="11"/>
      <c r="E15" s="21"/>
      <c r="F15" s="11"/>
      <c r="G15" s="21"/>
      <c r="H15" s="63"/>
      <c r="J15" s="17"/>
    </row>
    <row r="16" spans="1:10" ht="18.75" customHeight="1">
      <c r="A16" s="64" t="s">
        <v>43</v>
      </c>
      <c r="B16" s="29">
        <v>570.3</v>
      </c>
      <c r="C16" s="29">
        <v>594.7</v>
      </c>
      <c r="D16" s="11">
        <v>1288.7</v>
      </c>
      <c r="E16" s="21">
        <v>1319.5</v>
      </c>
      <c r="F16" s="11">
        <f>E16/D16*100</f>
        <v>102.39000543183052</v>
      </c>
      <c r="G16" s="21">
        <v>330.2</v>
      </c>
      <c r="H16" s="63">
        <v>0</v>
      </c>
      <c r="J16" s="17"/>
    </row>
    <row r="17" spans="1:10" ht="15.75" customHeight="1">
      <c r="A17" s="64" t="s">
        <v>44</v>
      </c>
      <c r="B17" s="29">
        <v>0</v>
      </c>
      <c r="C17" s="29">
        <v>0</v>
      </c>
      <c r="D17" s="11">
        <v>0</v>
      </c>
      <c r="E17" s="21">
        <v>0</v>
      </c>
      <c r="F17" s="11">
        <v>0</v>
      </c>
      <c r="G17" s="21">
        <v>0</v>
      </c>
      <c r="H17" s="63">
        <v>0</v>
      </c>
      <c r="J17" s="17"/>
    </row>
    <row r="18" spans="1:10" ht="18" customHeight="1">
      <c r="A18" s="64" t="s">
        <v>39</v>
      </c>
      <c r="B18" s="29">
        <v>9.7</v>
      </c>
      <c r="C18" s="29">
        <v>0.7</v>
      </c>
      <c r="D18" s="11">
        <v>0</v>
      </c>
      <c r="E18" s="21">
        <v>0</v>
      </c>
      <c r="F18" s="11">
        <v>0</v>
      </c>
      <c r="G18" s="21">
        <v>0</v>
      </c>
      <c r="H18" s="63">
        <v>0</v>
      </c>
      <c r="J18" s="17"/>
    </row>
    <row r="19" spans="1:10" ht="19.5" customHeight="1">
      <c r="A19" s="64" t="s">
        <v>40</v>
      </c>
      <c r="B19" s="29">
        <v>0</v>
      </c>
      <c r="C19" s="29">
        <v>0</v>
      </c>
      <c r="D19" s="11">
        <v>0</v>
      </c>
      <c r="E19" s="21">
        <v>0</v>
      </c>
      <c r="F19" s="11">
        <v>0</v>
      </c>
      <c r="G19" s="21">
        <v>0</v>
      </c>
      <c r="H19" s="63">
        <v>0</v>
      </c>
      <c r="J19" s="17"/>
    </row>
    <row r="20" spans="1:10" ht="34.5" customHeight="1" hidden="1">
      <c r="A20" s="64" t="s">
        <v>41</v>
      </c>
      <c r="B20" s="29"/>
      <c r="C20" s="29"/>
      <c r="D20" s="11">
        <v>0</v>
      </c>
      <c r="E20" s="21">
        <v>0</v>
      </c>
      <c r="F20" s="11">
        <v>0</v>
      </c>
      <c r="G20" s="21"/>
      <c r="H20" s="63"/>
      <c r="J20" s="17"/>
    </row>
    <row r="21" spans="1:10" ht="21" customHeight="1">
      <c r="A21" s="60" t="s">
        <v>13</v>
      </c>
      <c r="B21" s="1">
        <f>B23+B24+B25+B26+B27</f>
        <v>6443.2</v>
      </c>
      <c r="C21" s="1">
        <f>C23+C24+C25+C26+C27</f>
        <v>3960.2</v>
      </c>
      <c r="D21" s="1">
        <f>D23+D24+D25+D26+D27</f>
        <v>14098</v>
      </c>
      <c r="E21" s="1">
        <f>E23+E24+E25+E26+E27</f>
        <v>13749.900000000001</v>
      </c>
      <c r="F21" s="1">
        <f>E21/D21*100</f>
        <v>97.53085544048801</v>
      </c>
      <c r="G21" s="39"/>
      <c r="H21" s="61"/>
      <c r="J21" s="17"/>
    </row>
    <row r="22" spans="1:10" ht="12.75">
      <c r="A22" s="64" t="s">
        <v>14</v>
      </c>
      <c r="B22" s="29"/>
      <c r="C22" s="29"/>
      <c r="D22" s="11"/>
      <c r="E22" s="21"/>
      <c r="F22" s="1"/>
      <c r="G22" s="39"/>
      <c r="H22" s="63"/>
      <c r="J22" s="17"/>
    </row>
    <row r="23" spans="1:10" ht="22.5" customHeight="1">
      <c r="A23" s="64" t="s">
        <v>19</v>
      </c>
      <c r="B23" s="29">
        <v>4714.8</v>
      </c>
      <c r="C23" s="29">
        <v>3323.2</v>
      </c>
      <c r="D23" s="11">
        <v>3323.2</v>
      </c>
      <c r="E23" s="21">
        <v>3323.2</v>
      </c>
      <c r="F23" s="1">
        <f aca="true" t="shared" si="1" ref="F23:F28">E23/D23*100</f>
        <v>100</v>
      </c>
      <c r="G23" s="39"/>
      <c r="H23" s="63"/>
      <c r="J23" s="17"/>
    </row>
    <row r="24" spans="1:10" ht="12.75">
      <c r="A24" s="64" t="s">
        <v>15</v>
      </c>
      <c r="B24" s="29">
        <v>138.9</v>
      </c>
      <c r="C24" s="29">
        <v>140.9</v>
      </c>
      <c r="D24" s="11">
        <v>139.5</v>
      </c>
      <c r="E24" s="21">
        <v>139.5</v>
      </c>
      <c r="F24" s="11">
        <f t="shared" si="1"/>
        <v>100</v>
      </c>
      <c r="G24" s="21"/>
      <c r="H24" s="63"/>
      <c r="J24" s="17"/>
    </row>
    <row r="25" spans="1:8" ht="19.5" customHeight="1">
      <c r="A25" s="64" t="s">
        <v>27</v>
      </c>
      <c r="B25" s="29">
        <v>1589.5</v>
      </c>
      <c r="C25" s="29">
        <v>496.1</v>
      </c>
      <c r="D25" s="11">
        <v>10636.1</v>
      </c>
      <c r="E25" s="21">
        <v>10288</v>
      </c>
      <c r="F25" s="11">
        <f t="shared" si="1"/>
        <v>96.72718383618056</v>
      </c>
      <c r="G25" s="21"/>
      <c r="H25" s="63"/>
    </row>
    <row r="26" spans="1:8" ht="12.75" hidden="1">
      <c r="A26" s="64" t="s">
        <v>28</v>
      </c>
      <c r="B26" s="29"/>
      <c r="C26" s="29"/>
      <c r="D26" s="11">
        <v>0</v>
      </c>
      <c r="E26" s="21">
        <v>0</v>
      </c>
      <c r="F26" s="11" t="e">
        <f t="shared" si="1"/>
        <v>#DIV/0!</v>
      </c>
      <c r="G26" s="21"/>
      <c r="H26" s="63"/>
    </row>
    <row r="27" spans="1:8" ht="24.75" customHeight="1">
      <c r="A27" s="64" t="s">
        <v>41</v>
      </c>
      <c r="B27" s="29">
        <v>0</v>
      </c>
      <c r="C27" s="29">
        <v>0</v>
      </c>
      <c r="D27" s="11">
        <v>-0.8</v>
      </c>
      <c r="E27" s="21">
        <v>-0.8</v>
      </c>
      <c r="F27" s="11">
        <f t="shared" si="1"/>
        <v>100</v>
      </c>
      <c r="G27" s="21"/>
      <c r="H27" s="63"/>
    </row>
    <row r="28" spans="1:8" ht="12.75">
      <c r="A28" s="65" t="s">
        <v>16</v>
      </c>
      <c r="B28" s="12">
        <f>B5+B21</f>
        <v>9616.4</v>
      </c>
      <c r="C28" s="12">
        <f>C5+C21</f>
        <v>7760.099999999999</v>
      </c>
      <c r="D28" s="12">
        <f>D5+D21</f>
        <v>18825.6</v>
      </c>
      <c r="E28" s="41">
        <f>E5+E21</f>
        <v>18520</v>
      </c>
      <c r="F28" s="1">
        <f t="shared" si="1"/>
        <v>98.37667856535782</v>
      </c>
      <c r="G28" s="39"/>
      <c r="H28" s="61"/>
    </row>
    <row r="29" spans="1:8" ht="12.75">
      <c r="A29" s="116"/>
      <c r="B29" s="117"/>
      <c r="C29" s="117"/>
      <c r="D29" s="117"/>
      <c r="E29" s="117"/>
      <c r="F29" s="117"/>
      <c r="G29" s="117"/>
      <c r="H29" s="118"/>
    </row>
    <row r="30" spans="1:8" ht="15">
      <c r="A30" s="113" t="s">
        <v>5</v>
      </c>
      <c r="B30" s="114"/>
      <c r="C30" s="114"/>
      <c r="D30" s="114"/>
      <c r="E30" s="114"/>
      <c r="F30" s="114"/>
      <c r="G30" s="114"/>
      <c r="H30" s="115"/>
    </row>
    <row r="31" spans="1:8" ht="13.5">
      <c r="A31" s="66" t="s">
        <v>1</v>
      </c>
      <c r="B31" s="42">
        <f>B32+B33+B35+B36</f>
        <v>3569.4</v>
      </c>
      <c r="C31" s="13">
        <f>C32+C33+C34+C35+C36</f>
        <v>3535.7000000000003</v>
      </c>
      <c r="D31" s="13">
        <f>D32+D33+D34+D35+D36</f>
        <v>3776.3</v>
      </c>
      <c r="E31" s="13">
        <f>E32+E33+E34+E35+E36</f>
        <v>3725.4</v>
      </c>
      <c r="F31" s="3">
        <f aca="true" t="shared" si="2" ref="F31:F46">E31/D31*100</f>
        <v>98.65211979980404</v>
      </c>
      <c r="G31" s="49"/>
      <c r="H31" s="67"/>
    </row>
    <row r="32" spans="1:8" ht="39" customHeight="1">
      <c r="A32" s="68" t="s">
        <v>21</v>
      </c>
      <c r="B32" s="43">
        <v>644.6</v>
      </c>
      <c r="C32" s="22">
        <v>625.4</v>
      </c>
      <c r="D32" s="4">
        <v>670.9</v>
      </c>
      <c r="E32" s="43">
        <v>670.6</v>
      </c>
      <c r="F32" s="5">
        <f t="shared" si="2"/>
        <v>99.95528394693696</v>
      </c>
      <c r="G32" s="50"/>
      <c r="H32" s="67"/>
    </row>
    <row r="33" spans="1:8" ht="54" customHeight="1">
      <c r="A33" s="69" t="s">
        <v>22</v>
      </c>
      <c r="B33" s="43">
        <v>2881.4</v>
      </c>
      <c r="C33" s="24">
        <v>2622.9</v>
      </c>
      <c r="D33" s="4">
        <v>2861.5</v>
      </c>
      <c r="E33" s="43">
        <v>2860.9</v>
      </c>
      <c r="F33" s="5">
        <f t="shared" si="2"/>
        <v>99.97903197623624</v>
      </c>
      <c r="G33" s="50"/>
      <c r="H33" s="67"/>
    </row>
    <row r="34" spans="1:8" ht="18.75" customHeight="1">
      <c r="A34" s="69" t="s">
        <v>65</v>
      </c>
      <c r="B34" s="43"/>
      <c r="C34" s="24">
        <v>193.9</v>
      </c>
      <c r="D34" s="4">
        <v>193.9</v>
      </c>
      <c r="E34" s="43">
        <v>193.9</v>
      </c>
      <c r="F34" s="5"/>
      <c r="G34" s="50"/>
      <c r="H34" s="67"/>
    </row>
    <row r="35" spans="1:8" ht="14.25" customHeight="1">
      <c r="A35" s="69" t="s">
        <v>23</v>
      </c>
      <c r="B35" s="43"/>
      <c r="C35" s="24">
        <v>50</v>
      </c>
      <c r="D35" s="4">
        <v>50</v>
      </c>
      <c r="E35" s="43"/>
      <c r="F35" s="5">
        <f t="shared" si="2"/>
        <v>0</v>
      </c>
      <c r="G35" s="50"/>
      <c r="H35" s="67"/>
    </row>
    <row r="36" spans="1:8" ht="18" customHeight="1">
      <c r="A36" s="69" t="s">
        <v>24</v>
      </c>
      <c r="B36" s="43">
        <v>43.4</v>
      </c>
      <c r="C36" s="24">
        <v>43.5</v>
      </c>
      <c r="D36" s="4"/>
      <c r="E36" s="43"/>
      <c r="F36" s="5"/>
      <c r="G36" s="50"/>
      <c r="H36" s="67"/>
    </row>
    <row r="37" spans="1:8" ht="17.25" customHeight="1">
      <c r="A37" s="70" t="s">
        <v>17</v>
      </c>
      <c r="B37" s="44">
        <f>B38</f>
        <v>138.7</v>
      </c>
      <c r="C37" s="6">
        <f>C38</f>
        <v>140.7</v>
      </c>
      <c r="D37" s="6">
        <f>D38</f>
        <v>139.3</v>
      </c>
      <c r="E37" s="44">
        <f>E38</f>
        <v>139.3</v>
      </c>
      <c r="F37" s="3">
        <f t="shared" si="2"/>
        <v>100</v>
      </c>
      <c r="G37" s="49"/>
      <c r="H37" s="67"/>
    </row>
    <row r="38" spans="1:8" ht="19.5" customHeight="1">
      <c r="A38" s="69" t="s">
        <v>18</v>
      </c>
      <c r="B38" s="43">
        <v>138.7</v>
      </c>
      <c r="C38" s="24">
        <v>140.7</v>
      </c>
      <c r="D38" s="4">
        <v>139.3</v>
      </c>
      <c r="E38" s="43">
        <v>139.3</v>
      </c>
      <c r="F38" s="5">
        <f t="shared" si="2"/>
        <v>100</v>
      </c>
      <c r="G38" s="50"/>
      <c r="H38" s="67"/>
    </row>
    <row r="39" spans="1:8" ht="22.5">
      <c r="A39" s="71" t="s">
        <v>4</v>
      </c>
      <c r="B39" s="44">
        <f>B40</f>
        <v>140.1</v>
      </c>
      <c r="C39" s="6">
        <f>C40</f>
        <v>91.4</v>
      </c>
      <c r="D39" s="6">
        <f>D40</f>
        <v>93.3</v>
      </c>
      <c r="E39" s="44">
        <f>E40</f>
        <v>93.2</v>
      </c>
      <c r="F39" s="3">
        <f t="shared" si="2"/>
        <v>99.89281886387997</v>
      </c>
      <c r="G39" s="49"/>
      <c r="H39" s="67"/>
    </row>
    <row r="40" spans="1:8" ht="39.75" customHeight="1">
      <c r="A40" s="72" t="s">
        <v>25</v>
      </c>
      <c r="B40" s="43">
        <v>140.1</v>
      </c>
      <c r="C40" s="30">
        <v>91.4</v>
      </c>
      <c r="D40" s="4">
        <v>93.3</v>
      </c>
      <c r="E40" s="43">
        <v>93.2</v>
      </c>
      <c r="F40" s="5">
        <f t="shared" si="2"/>
        <v>99.89281886387997</v>
      </c>
      <c r="G40" s="50"/>
      <c r="H40" s="67"/>
    </row>
    <row r="41" spans="1:8" s="16" customFormat="1" ht="23.25" customHeight="1">
      <c r="A41" s="89" t="s">
        <v>66</v>
      </c>
      <c r="B41" s="45"/>
      <c r="C41" s="90">
        <f>C42+C43</f>
        <v>0</v>
      </c>
      <c r="D41" s="90">
        <f>D42+D43</f>
        <v>12444.8</v>
      </c>
      <c r="E41" s="90">
        <f>E42+E43</f>
        <v>12037</v>
      </c>
      <c r="F41" s="5">
        <f t="shared" si="2"/>
        <v>96.72312933916174</v>
      </c>
      <c r="G41" s="92"/>
      <c r="H41" s="77"/>
    </row>
    <row r="42" spans="1:8" ht="20.25" customHeight="1">
      <c r="A42" s="72" t="s">
        <v>67</v>
      </c>
      <c r="B42" s="43"/>
      <c r="C42" s="30"/>
      <c r="D42" s="4">
        <v>12248.8</v>
      </c>
      <c r="E42" s="43">
        <v>11841.1</v>
      </c>
      <c r="F42" s="5">
        <f t="shared" si="2"/>
        <v>96.67151067859709</v>
      </c>
      <c r="G42" s="50"/>
      <c r="H42" s="67"/>
    </row>
    <row r="43" spans="1:8" ht="24" customHeight="1">
      <c r="A43" s="72" t="s">
        <v>68</v>
      </c>
      <c r="B43" s="43"/>
      <c r="C43" s="30"/>
      <c r="D43" s="4">
        <v>196</v>
      </c>
      <c r="E43" s="43">
        <v>195.9</v>
      </c>
      <c r="F43" s="5">
        <f t="shared" si="2"/>
        <v>99.94897959183675</v>
      </c>
      <c r="G43" s="50"/>
      <c r="H43" s="67"/>
    </row>
    <row r="44" spans="1:8" ht="13.5">
      <c r="A44" s="73" t="s">
        <v>2</v>
      </c>
      <c r="B44" s="45">
        <f>B45+B46+B47</f>
        <v>2861.3</v>
      </c>
      <c r="C44" s="7">
        <f>C45+C46+C47</f>
        <v>2082.4</v>
      </c>
      <c r="D44" s="7">
        <f>D45+D46+D47</f>
        <v>1575.5</v>
      </c>
      <c r="E44" s="45">
        <f>E45+E46+E47</f>
        <v>1389.3</v>
      </c>
      <c r="F44" s="3">
        <f t="shared" si="2"/>
        <v>88.18152967311964</v>
      </c>
      <c r="G44" s="49"/>
      <c r="H44" s="67"/>
    </row>
    <row r="45" spans="1:8" ht="13.5">
      <c r="A45" s="68" t="s">
        <v>3</v>
      </c>
      <c r="B45" s="46">
        <v>1.8</v>
      </c>
      <c r="C45" s="31"/>
      <c r="D45" s="20"/>
      <c r="E45" s="46"/>
      <c r="F45" s="5"/>
      <c r="G45" s="50"/>
      <c r="H45" s="67"/>
    </row>
    <row r="46" spans="1:8" ht="13.5">
      <c r="A46" s="68" t="s">
        <v>26</v>
      </c>
      <c r="B46" s="43">
        <v>2859.5</v>
      </c>
      <c r="C46" s="22">
        <v>2082.4</v>
      </c>
      <c r="D46" s="4">
        <v>1575.5</v>
      </c>
      <c r="E46" s="43">
        <v>1389.3</v>
      </c>
      <c r="F46" s="5">
        <f t="shared" si="2"/>
        <v>88.18152967311964</v>
      </c>
      <c r="G46" s="50"/>
      <c r="H46" s="67"/>
    </row>
    <row r="47" spans="1:8" ht="19.5" customHeight="1">
      <c r="A47" s="68" t="s">
        <v>30</v>
      </c>
      <c r="B47" s="43"/>
      <c r="C47" s="22"/>
      <c r="D47" s="4"/>
      <c r="E47" s="43"/>
      <c r="F47" s="5"/>
      <c r="G47" s="50"/>
      <c r="H47" s="67"/>
    </row>
    <row r="48" spans="1:8" ht="13.5">
      <c r="A48" s="74" t="s">
        <v>45</v>
      </c>
      <c r="B48" s="44">
        <f>B49</f>
        <v>2312.8</v>
      </c>
      <c r="C48" s="6">
        <f>C49</f>
        <v>2132.5</v>
      </c>
      <c r="D48" s="6">
        <f>D49</f>
        <v>2282.2</v>
      </c>
      <c r="E48" s="44">
        <f>E49</f>
        <v>2132.8</v>
      </c>
      <c r="F48" s="5">
        <v>0</v>
      </c>
      <c r="G48" s="50"/>
      <c r="H48" s="67"/>
    </row>
    <row r="49" spans="1:8" ht="13.5">
      <c r="A49" s="68" t="s">
        <v>50</v>
      </c>
      <c r="B49" s="46">
        <v>2312.8</v>
      </c>
      <c r="C49" s="31">
        <v>2132.5</v>
      </c>
      <c r="D49" s="20">
        <v>2282.2</v>
      </c>
      <c r="E49" s="46">
        <v>2132.8</v>
      </c>
      <c r="F49" s="3">
        <f>E49/D49*100</f>
        <v>93.45368504075017</v>
      </c>
      <c r="G49" s="49"/>
      <c r="H49" s="67"/>
    </row>
    <row r="50" spans="1:8" s="95" customFormat="1" ht="21.75" customHeight="1">
      <c r="A50" s="75" t="s">
        <v>70</v>
      </c>
      <c r="B50" s="44"/>
      <c r="C50" s="96">
        <f>C51</f>
        <v>0</v>
      </c>
      <c r="D50" s="96">
        <f>D51</f>
        <v>15</v>
      </c>
      <c r="E50" s="44">
        <v>15</v>
      </c>
      <c r="F50" s="91">
        <f>E50/D50*100</f>
        <v>100</v>
      </c>
      <c r="G50" s="49"/>
      <c r="H50" s="94"/>
    </row>
    <row r="51" spans="1:8" ht="13.5">
      <c r="A51" s="93" t="s">
        <v>69</v>
      </c>
      <c r="B51" s="46"/>
      <c r="C51" s="31"/>
      <c r="D51" s="20">
        <v>15</v>
      </c>
      <c r="E51" s="46">
        <v>15</v>
      </c>
      <c r="F51" s="3">
        <f>E51/D51*100</f>
        <v>100</v>
      </c>
      <c r="G51" s="49"/>
      <c r="H51" s="67"/>
    </row>
    <row r="52" spans="1:8" ht="18" customHeight="1">
      <c r="A52" s="75" t="s">
        <v>53</v>
      </c>
      <c r="B52" s="44">
        <f>B53</f>
        <v>100.4</v>
      </c>
      <c r="C52" s="6">
        <f>C53</f>
        <v>71</v>
      </c>
      <c r="D52" s="6">
        <f>D53</f>
        <v>71</v>
      </c>
      <c r="E52" s="44">
        <f>E53</f>
        <v>50.1</v>
      </c>
      <c r="F52" s="5">
        <f>E52/D52*100</f>
        <v>70.56338028169014</v>
      </c>
      <c r="G52" s="50"/>
      <c r="H52" s="67"/>
    </row>
    <row r="53" spans="1:8" ht="13.5">
      <c r="A53" s="68" t="s">
        <v>47</v>
      </c>
      <c r="B53" s="46">
        <v>100.4</v>
      </c>
      <c r="C53" s="32">
        <v>71</v>
      </c>
      <c r="D53" s="20">
        <v>71</v>
      </c>
      <c r="E53" s="46">
        <v>50.1</v>
      </c>
      <c r="F53" s="3">
        <f>E53/D53*100</f>
        <v>70.56338028169014</v>
      </c>
      <c r="G53" s="49"/>
      <c r="H53" s="67"/>
    </row>
    <row r="54" spans="1:8" ht="27.75" customHeight="1">
      <c r="A54" s="75" t="s">
        <v>71</v>
      </c>
      <c r="B54" s="44"/>
      <c r="C54" s="33">
        <f>C55</f>
        <v>0</v>
      </c>
      <c r="D54" s="33">
        <f>D55</f>
        <v>8.3</v>
      </c>
      <c r="E54" s="44">
        <v>8.3</v>
      </c>
      <c r="F54" s="91"/>
      <c r="G54" s="92"/>
      <c r="H54" s="67"/>
    </row>
    <row r="55" spans="1:8" ht="26.25">
      <c r="A55" s="68" t="s">
        <v>72</v>
      </c>
      <c r="B55" s="46"/>
      <c r="C55" s="32"/>
      <c r="D55" s="20">
        <v>8.3</v>
      </c>
      <c r="E55" s="46">
        <v>8.3</v>
      </c>
      <c r="F55" s="3"/>
      <c r="G55" s="49"/>
      <c r="H55" s="67"/>
    </row>
    <row r="56" spans="1:8" ht="28.5" customHeight="1">
      <c r="A56" s="75" t="s">
        <v>54</v>
      </c>
      <c r="B56" s="44"/>
      <c r="C56" s="6"/>
      <c r="D56" s="6"/>
      <c r="E56" s="44"/>
      <c r="F56" s="3">
        <v>0</v>
      </c>
      <c r="G56" s="49"/>
      <c r="H56" s="67"/>
    </row>
    <row r="57" spans="1:8" s="14" customFormat="1" ht="13.5">
      <c r="A57" s="76" t="s">
        <v>49</v>
      </c>
      <c r="B57" s="44">
        <f>B52+B48+B44+B39+B37+B31</f>
        <v>9122.7</v>
      </c>
      <c r="C57" s="6">
        <f>C52+C48+C44+C39+C37+C31+C41+C50+C54</f>
        <v>8053.699999999999</v>
      </c>
      <c r="D57" s="6">
        <f>D52+D48+D44+D39+D37+D31+D41+D50+D54</f>
        <v>20405.7</v>
      </c>
      <c r="E57" s="6">
        <f>E52+E48+E44+E39+E37+E31+E41+E50+E54</f>
        <v>19590.399999999998</v>
      </c>
      <c r="F57" s="3">
        <f>E57/D57*100</f>
        <v>96.00454774891328</v>
      </c>
      <c r="G57" s="49"/>
      <c r="H57" s="77"/>
    </row>
    <row r="58" spans="1:8" ht="13.5">
      <c r="A58" s="78" t="s">
        <v>6</v>
      </c>
      <c r="B58" s="45"/>
      <c r="C58" s="34"/>
      <c r="D58" s="7"/>
      <c r="E58" s="45"/>
      <c r="F58" s="3"/>
      <c r="G58" s="49"/>
      <c r="H58" s="79"/>
    </row>
    <row r="59" spans="1:9" ht="15">
      <c r="A59" s="80" t="s">
        <v>7</v>
      </c>
      <c r="B59" s="47">
        <f>B57-B60</f>
        <v>7430.800000000001</v>
      </c>
      <c r="C59" s="35">
        <v>7416.7</v>
      </c>
      <c r="D59" s="36">
        <v>9630.1</v>
      </c>
      <c r="E59" s="47">
        <f>E57-E60</f>
        <v>9162.899999999998</v>
      </c>
      <c r="F59" s="5">
        <f>E59/D59*100</f>
        <v>95.14854466724123</v>
      </c>
      <c r="G59" s="50"/>
      <c r="H59" s="67"/>
      <c r="I59" s="15"/>
    </row>
    <row r="60" spans="1:8" ht="12.75">
      <c r="A60" s="80" t="s">
        <v>8</v>
      </c>
      <c r="B60" s="23">
        <v>1691.9</v>
      </c>
      <c r="C60" s="23">
        <f>C57-C59</f>
        <v>636.9999999999991</v>
      </c>
      <c r="D60" s="23">
        <f>D57-D59</f>
        <v>10775.6</v>
      </c>
      <c r="E60" s="23">
        <v>10427.5</v>
      </c>
      <c r="F60" s="23">
        <f>E60/D60*100</f>
        <v>96.76955343553955</v>
      </c>
      <c r="G60" s="26"/>
      <c r="H60" s="67"/>
    </row>
    <row r="61" spans="1:8" ht="27.75" customHeight="1">
      <c r="A61" s="81" t="s">
        <v>29</v>
      </c>
      <c r="B61" s="37">
        <f>B28-B57</f>
        <v>493.6999999999989</v>
      </c>
      <c r="C61" s="37">
        <f>C28-C57</f>
        <v>-293.59999999999945</v>
      </c>
      <c r="D61" s="37">
        <f>D28-D57</f>
        <v>-1580.1000000000022</v>
      </c>
      <c r="E61" s="37">
        <f>E28-E57</f>
        <v>-1070.3999999999978</v>
      </c>
      <c r="F61" s="25"/>
      <c r="G61" s="25"/>
      <c r="H61" s="67"/>
    </row>
    <row r="62" spans="1:8" ht="22.5" customHeight="1">
      <c r="A62" s="81" t="s">
        <v>12</v>
      </c>
      <c r="B62" s="99">
        <f>B61*-1</f>
        <v>-493.6999999999989</v>
      </c>
      <c r="C62" s="99">
        <f>C67-C71</f>
        <v>293.60000000000014</v>
      </c>
      <c r="D62" s="99">
        <f>D67-D71</f>
        <v>1580.1000000000001</v>
      </c>
      <c r="E62" s="99">
        <f>E67-E71</f>
        <v>1070.4</v>
      </c>
      <c r="F62" s="5"/>
      <c r="G62" s="50"/>
      <c r="H62" s="67"/>
    </row>
    <row r="63" spans="1:9" ht="12.75" customHeight="1" hidden="1">
      <c r="A63" s="82" t="s">
        <v>6</v>
      </c>
      <c r="B63" s="100"/>
      <c r="C63" s="100"/>
      <c r="D63" s="101"/>
      <c r="E63" s="102"/>
      <c r="F63" s="13"/>
      <c r="G63" s="42"/>
      <c r="H63" s="67"/>
      <c r="I63" s="9" t="s">
        <v>46</v>
      </c>
    </row>
    <row r="64" spans="1:8" ht="15" customHeight="1">
      <c r="A64" s="82" t="s">
        <v>20</v>
      </c>
      <c r="B64" s="100">
        <f>B61*-1</f>
        <v>-493.6999999999989</v>
      </c>
      <c r="C64" s="100">
        <f>C67-C71</f>
        <v>293.60000000000014</v>
      </c>
      <c r="D64" s="100">
        <f>D67-D71</f>
        <v>1580.1000000000001</v>
      </c>
      <c r="E64" s="100">
        <f>E67-E71</f>
        <v>1070.4</v>
      </c>
      <c r="F64" s="13"/>
      <c r="G64" s="42"/>
      <c r="H64" s="67"/>
    </row>
    <row r="65" spans="1:8" ht="15" customHeight="1">
      <c r="A65" s="82" t="s">
        <v>74</v>
      </c>
      <c r="B65" s="100"/>
      <c r="C65" s="100"/>
      <c r="D65" s="103">
        <v>536.3</v>
      </c>
      <c r="E65" s="103">
        <v>536.3</v>
      </c>
      <c r="F65" s="13"/>
      <c r="G65" s="42"/>
      <c r="H65" s="67"/>
    </row>
    <row r="66" spans="1:8" ht="15" customHeight="1">
      <c r="A66" s="82" t="s">
        <v>75</v>
      </c>
      <c r="B66" s="100"/>
      <c r="C66" s="100"/>
      <c r="D66" s="104">
        <v>536.3</v>
      </c>
      <c r="E66" s="105">
        <v>536.3</v>
      </c>
      <c r="F66" s="13"/>
      <c r="G66" s="42"/>
      <c r="H66" s="67"/>
    </row>
    <row r="67" spans="1:8" ht="18" customHeight="1">
      <c r="A67" s="83" t="s">
        <v>51</v>
      </c>
      <c r="B67" s="100"/>
      <c r="C67" s="100">
        <v>1585.7</v>
      </c>
      <c r="D67" s="100">
        <v>1585.7</v>
      </c>
      <c r="E67" s="100">
        <v>1585.7</v>
      </c>
      <c r="F67" s="23"/>
      <c r="G67" s="47"/>
      <c r="H67" s="67"/>
    </row>
    <row r="68" spans="1:8" ht="13.5">
      <c r="A68" s="82" t="s">
        <v>9</v>
      </c>
      <c r="B68" s="100"/>
      <c r="C68" s="100"/>
      <c r="D68" s="101"/>
      <c r="E68" s="102"/>
      <c r="F68" s="23"/>
      <c r="G68" s="47"/>
      <c r="H68" s="67"/>
    </row>
    <row r="69" spans="1:8" ht="16.5" customHeight="1">
      <c r="A69" s="84" t="s">
        <v>10</v>
      </c>
      <c r="B69" s="100"/>
      <c r="C69" s="100">
        <v>0.8</v>
      </c>
      <c r="D69" s="100">
        <v>0.8</v>
      </c>
      <c r="E69" s="100">
        <v>0.8</v>
      </c>
      <c r="F69" s="23"/>
      <c r="G69" s="47"/>
      <c r="H69" s="67"/>
    </row>
    <row r="70" spans="1:9" ht="25.5" customHeight="1">
      <c r="A70" s="84" t="s">
        <v>11</v>
      </c>
      <c r="B70" s="100"/>
      <c r="C70" s="100">
        <v>1585.7</v>
      </c>
      <c r="D70" s="100">
        <v>1585.7</v>
      </c>
      <c r="E70" s="100">
        <v>1585.7</v>
      </c>
      <c r="F70" s="23"/>
      <c r="G70" s="47"/>
      <c r="H70" s="67"/>
      <c r="I70" s="19"/>
    </row>
    <row r="71" spans="1:10" ht="13.5">
      <c r="A71" s="83" t="s">
        <v>63</v>
      </c>
      <c r="B71" s="100"/>
      <c r="C71" s="100">
        <v>1292.1</v>
      </c>
      <c r="D71" s="100">
        <v>5.6</v>
      </c>
      <c r="E71" s="100">
        <v>515.3</v>
      </c>
      <c r="F71" s="23"/>
      <c r="G71" s="47"/>
      <c r="H71" s="67"/>
      <c r="J71" s="27"/>
    </row>
    <row r="72" spans="1:8" s="16" customFormat="1" ht="13.5">
      <c r="A72" s="82" t="s">
        <v>9</v>
      </c>
      <c r="B72" s="100"/>
      <c r="C72" s="100"/>
      <c r="D72" s="101"/>
      <c r="E72" s="101"/>
      <c r="F72" s="23"/>
      <c r="G72" s="47"/>
      <c r="H72" s="67"/>
    </row>
    <row r="73" spans="1:8" ht="15.75">
      <c r="A73" s="84" t="s">
        <v>10</v>
      </c>
      <c r="B73" s="100"/>
      <c r="C73" s="100">
        <v>0.8</v>
      </c>
      <c r="D73" s="101">
        <v>0</v>
      </c>
      <c r="E73" s="102">
        <v>0</v>
      </c>
      <c r="F73" s="13"/>
      <c r="G73" s="42"/>
      <c r="H73" s="77"/>
    </row>
    <row r="74" spans="1:8" ht="15.75" hidden="1">
      <c r="A74" s="84" t="s">
        <v>11</v>
      </c>
      <c r="B74" s="106"/>
      <c r="C74" s="106"/>
      <c r="D74" s="107"/>
      <c r="E74" s="42">
        <f>E71-E73</f>
        <v>515.3</v>
      </c>
      <c r="F74" s="13"/>
      <c r="G74" s="42"/>
      <c r="H74" s="67"/>
    </row>
    <row r="75" spans="1:8" ht="16.5" thickBot="1">
      <c r="A75" s="85" t="s">
        <v>11</v>
      </c>
      <c r="B75" s="108"/>
      <c r="C75" s="108">
        <v>1292.1</v>
      </c>
      <c r="D75" s="108">
        <v>5.6</v>
      </c>
      <c r="E75" s="108">
        <v>515.3</v>
      </c>
      <c r="F75" s="86"/>
      <c r="G75" s="87"/>
      <c r="H75" s="88"/>
    </row>
    <row r="76" spans="1:7" ht="22.5" customHeight="1">
      <c r="A76" s="2"/>
      <c r="B76" s="2"/>
      <c r="C76" s="2"/>
      <c r="D76" s="18"/>
      <c r="E76" s="48"/>
      <c r="F76" s="18"/>
      <c r="G76" s="51"/>
    </row>
  </sheetData>
  <sheetProtection/>
  <mergeCells count="4">
    <mergeCell ref="A4:H4"/>
    <mergeCell ref="A30:H30"/>
    <mergeCell ref="A29:H29"/>
    <mergeCell ref="A1:H1"/>
  </mergeCells>
  <printOptions/>
  <pageMargins left="0.44" right="0.3937007874015748" top="0.23" bottom="0" header="0" footer="0"/>
  <pageSetup horizontalDpi="600" verticalDpi="600" orientation="landscape" paperSize="9" scale="95" r:id="rId1"/>
  <rowBreaks count="1" manualBreakCount="1">
    <brk id="2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Clone</dc:creator>
  <cp:keywords/>
  <dc:description/>
  <cp:lastModifiedBy>Сиделева</cp:lastModifiedBy>
  <cp:lastPrinted>2013-02-13T04:58:55Z</cp:lastPrinted>
  <dcterms:created xsi:type="dcterms:W3CDTF">2006-02-14T12:24:20Z</dcterms:created>
  <dcterms:modified xsi:type="dcterms:W3CDTF">2014-03-11T08:35:21Z</dcterms:modified>
  <cp:category/>
  <cp:version/>
  <cp:contentType/>
  <cp:contentStatus/>
</cp:coreProperties>
</file>